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975" windowHeight="2475" activeTab="2"/>
  </bookViews>
  <sheets>
    <sheet name="男子結果" sheetId="1" r:id="rId1"/>
    <sheet name="女子結果" sheetId="2" r:id="rId2"/>
    <sheet name="対戦表" sheetId="3" r:id="rId3"/>
    <sheet name="競技日程１" sheetId="4" r:id="rId4"/>
  </sheets>
  <definedNames>
    <definedName name="_xlnm.Print_Area" localSheetId="2">'対戦表'!$A$1:$L$49</definedName>
  </definedNames>
  <calcPr fullCalcOnLoad="1"/>
</workbook>
</file>

<file path=xl/sharedStrings.xml><?xml version="1.0" encoding="utf-8"?>
<sst xmlns="http://schemas.openxmlformats.org/spreadsheetml/2006/main" count="674" uniqueCount="559">
  <si>
    <t>A</t>
  </si>
  <si>
    <t>B</t>
  </si>
  <si>
    <t>C</t>
  </si>
  <si>
    <t>D</t>
  </si>
  <si>
    <t>E</t>
  </si>
  <si>
    <t>F</t>
  </si>
  <si>
    <t>１日目</t>
  </si>
  <si>
    <t>２日目</t>
  </si>
  <si>
    <t>Ａ</t>
  </si>
  <si>
    <t>Ｂ</t>
  </si>
  <si>
    <t>男子</t>
  </si>
  <si>
    <t>女子</t>
  </si>
  <si>
    <t>３日目</t>
  </si>
  <si>
    <t>A①-②</t>
  </si>
  <si>
    <t>A③-④</t>
  </si>
  <si>
    <t>A①-⑤</t>
  </si>
  <si>
    <t>A②-③</t>
  </si>
  <si>
    <t>A④-⑤</t>
  </si>
  <si>
    <t>A①-③</t>
  </si>
  <si>
    <t>A②-④</t>
  </si>
  <si>
    <t>A③-⑤</t>
  </si>
  <si>
    <t>A①-④</t>
  </si>
  <si>
    <t>A②-⑤</t>
  </si>
  <si>
    <t>B①-②</t>
  </si>
  <si>
    <t>B③-④</t>
  </si>
  <si>
    <t>B①-⑤</t>
  </si>
  <si>
    <t>B②-③</t>
  </si>
  <si>
    <t>B④-⑤</t>
  </si>
  <si>
    <t>C①-②</t>
  </si>
  <si>
    <t>C③-④</t>
  </si>
  <si>
    <t>C①-⑤</t>
  </si>
  <si>
    <t>C②-③</t>
  </si>
  <si>
    <t>C④-⑤</t>
  </si>
  <si>
    <t>D①-②</t>
  </si>
  <si>
    <t>D③-④</t>
  </si>
  <si>
    <t>D①-⑤</t>
  </si>
  <si>
    <t>D②-③</t>
  </si>
  <si>
    <t>D④-⑤</t>
  </si>
  <si>
    <t>B①-③</t>
  </si>
  <si>
    <t>B②-④</t>
  </si>
  <si>
    <t>B③-⑤</t>
  </si>
  <si>
    <t>B①-④</t>
  </si>
  <si>
    <t>B②-⑤</t>
  </si>
  <si>
    <t>C①-③</t>
  </si>
  <si>
    <t>C②-④</t>
  </si>
  <si>
    <t>C③-⑤</t>
  </si>
  <si>
    <t>C①-④</t>
  </si>
  <si>
    <t>C②-⑤</t>
  </si>
  <si>
    <t>D①-③</t>
  </si>
  <si>
    <t>D②-④</t>
  </si>
  <si>
    <t>D③-⑤</t>
  </si>
  <si>
    <t>D①-④</t>
  </si>
  <si>
    <t>D②-⑤</t>
  </si>
  <si>
    <t>G</t>
  </si>
  <si>
    <t>H</t>
  </si>
  <si>
    <t>I</t>
  </si>
  <si>
    <t>J</t>
  </si>
  <si>
    <t>K</t>
  </si>
  <si>
    <t>男子ブロック表</t>
  </si>
  <si>
    <t>女子ブロック表</t>
  </si>
  <si>
    <t>ブロック１位トーナメント</t>
  </si>
  <si>
    <t>ア</t>
  </si>
  <si>
    <t>イ</t>
  </si>
  <si>
    <t>オ</t>
  </si>
  <si>
    <t>カ</t>
  </si>
  <si>
    <t>決勝</t>
  </si>
  <si>
    <t>３決</t>
  </si>
  <si>
    <t>１&amp;２日目</t>
  </si>
  <si>
    <t>A</t>
  </si>
  <si>
    <t>B</t>
  </si>
  <si>
    <t>C</t>
  </si>
  <si>
    <t>D</t>
  </si>
  <si>
    <t>E</t>
  </si>
  <si>
    <t>F</t>
  </si>
  <si>
    <t>あ</t>
  </si>
  <si>
    <t>い</t>
  </si>
  <si>
    <t>う</t>
  </si>
  <si>
    <t>え</t>
  </si>
  <si>
    <t>お</t>
  </si>
  <si>
    <t>か</t>
  </si>
  <si>
    <t>ウ</t>
  </si>
  <si>
    <t>エ</t>
  </si>
  <si>
    <t>イ</t>
  </si>
  <si>
    <t>Ｉ①-③</t>
  </si>
  <si>
    <t>Ｉ②-④</t>
  </si>
  <si>
    <t>Ｉ③-⑤</t>
  </si>
  <si>
    <t>Ｉ①-④</t>
  </si>
  <si>
    <t>Ｉ②-⑤</t>
  </si>
  <si>
    <t>Ｅ③-④</t>
  </si>
  <si>
    <t>Ｅ①-⑤</t>
  </si>
  <si>
    <t>Ｅ②-③</t>
  </si>
  <si>
    <t>Ｅ④-⑤</t>
  </si>
  <si>
    <t>Ｆ①-②</t>
  </si>
  <si>
    <t>Ｆ③-④</t>
  </si>
  <si>
    <t>Ｆ①-⑤</t>
  </si>
  <si>
    <t>Ｆ②-③</t>
  </si>
  <si>
    <t>Ｆ④-⑤</t>
  </si>
  <si>
    <t>Ｅ①-③</t>
  </si>
  <si>
    <t>Ｅ②-④</t>
  </si>
  <si>
    <t>Ｅ③-⑤</t>
  </si>
  <si>
    <t>Ｅ①-④</t>
  </si>
  <si>
    <t>Ｅ②-⑤</t>
  </si>
  <si>
    <t>Ｆ①-③</t>
  </si>
  <si>
    <t>Ｆ②-④</t>
  </si>
  <si>
    <t>Ｆ③-⑤</t>
  </si>
  <si>
    <t>Ｆ①-④</t>
  </si>
  <si>
    <t>Ｆ②-⑤</t>
  </si>
  <si>
    <t>あ</t>
  </si>
  <si>
    <t>か</t>
  </si>
  <si>
    <t>L</t>
  </si>
  <si>
    <t>L</t>
  </si>
  <si>
    <t>① 6</t>
  </si>
  <si>
    <t>①11</t>
  </si>
  <si>
    <t>①16</t>
  </si>
  <si>
    <t>①21</t>
  </si>
  <si>
    <t>①26</t>
  </si>
  <si>
    <t>② 7</t>
  </si>
  <si>
    <t>②12</t>
  </si>
  <si>
    <t>②17</t>
  </si>
  <si>
    <t>②22</t>
  </si>
  <si>
    <t>②27</t>
  </si>
  <si>
    <t>③ 8</t>
  </si>
  <si>
    <t>③13</t>
  </si>
  <si>
    <t>③18</t>
  </si>
  <si>
    <t>③23</t>
  </si>
  <si>
    <t>③28</t>
  </si>
  <si>
    <t>④ 9</t>
  </si>
  <si>
    <t>④14</t>
  </si>
  <si>
    <t>④19</t>
  </si>
  <si>
    <t>④24</t>
  </si>
  <si>
    <t>④29</t>
  </si>
  <si>
    <t>⑤10</t>
  </si>
  <si>
    <t>⑤15</t>
  </si>
  <si>
    <t>⑤20</t>
  </si>
  <si>
    <t>⑤25</t>
  </si>
  <si>
    <t>⑤30</t>
  </si>
  <si>
    <t>①31</t>
  </si>
  <si>
    <t>①36</t>
  </si>
  <si>
    <t>①41</t>
  </si>
  <si>
    <t>①46</t>
  </si>
  <si>
    <t>②32</t>
  </si>
  <si>
    <t>②37</t>
  </si>
  <si>
    <t>②42</t>
  </si>
  <si>
    <t>②47</t>
  </si>
  <si>
    <t>③33</t>
  </si>
  <si>
    <t>③38</t>
  </si>
  <si>
    <t>③43</t>
  </si>
  <si>
    <t>③48</t>
  </si>
  <si>
    <t>④34</t>
  </si>
  <si>
    <t>④39</t>
  </si>
  <si>
    <t>④44</t>
  </si>
  <si>
    <t>④49</t>
  </si>
  <si>
    <t>⑤35</t>
  </si>
  <si>
    <t>⑤40</t>
  </si>
  <si>
    <t>⑤45</t>
  </si>
  <si>
    <t>① 1</t>
  </si>
  <si>
    <t>② 2</t>
  </si>
  <si>
    <t>③ 3</t>
  </si>
  <si>
    <t>④ 4</t>
  </si>
  <si>
    <t>⑤ 5</t>
  </si>
  <si>
    <t>① 7</t>
  </si>
  <si>
    <t>② 8</t>
  </si>
  <si>
    <t>③ 9</t>
  </si>
  <si>
    <t>④ 10</t>
  </si>
  <si>
    <t>⑤ 11</t>
  </si>
  <si>
    <t>⑥ 12</t>
  </si>
  <si>
    <t>⑥ 6</t>
  </si>
  <si>
    <t>① 13</t>
  </si>
  <si>
    <t>② 14</t>
  </si>
  <si>
    <t>③ 15</t>
  </si>
  <si>
    <t>④ 16</t>
  </si>
  <si>
    <t>⑤ 17</t>
  </si>
  <si>
    <t>⑥ 18</t>
  </si>
  <si>
    <t>① 19</t>
  </si>
  <si>
    <t>② 20</t>
  </si>
  <si>
    <t>③ 21</t>
  </si>
  <si>
    <t>④ 22</t>
  </si>
  <si>
    <t>⑤ 23</t>
  </si>
  <si>
    <t>⑥ 24</t>
  </si>
  <si>
    <t>① 25</t>
  </si>
  <si>
    <t>② 26</t>
  </si>
  <si>
    <t>③ 27</t>
  </si>
  <si>
    <t>④ 28</t>
  </si>
  <si>
    <t>⑤ 29</t>
  </si>
  <si>
    <t>え</t>
  </si>
  <si>
    <t>お</t>
  </si>
  <si>
    <t>Ｉ①-⑤</t>
  </si>
  <si>
    <t>Ｌ①-⑤</t>
  </si>
  <si>
    <t>Ｉ④-⑤</t>
  </si>
  <si>
    <t>Ｌ④-⑤</t>
  </si>
  <si>
    <t>Ｌ③-⑤</t>
  </si>
  <si>
    <t>Ｌ①-④</t>
  </si>
  <si>
    <t>Ｌ②-⑤</t>
  </si>
  <si>
    <t>Ｇ①-②</t>
  </si>
  <si>
    <t>Ｈ①-②</t>
  </si>
  <si>
    <t>Ｉ①-②</t>
  </si>
  <si>
    <t>L①-②</t>
  </si>
  <si>
    <t>Ｇ③-④</t>
  </si>
  <si>
    <t>Ｈ③-④</t>
  </si>
  <si>
    <t>Ｉ③-④</t>
  </si>
  <si>
    <t>L③-④</t>
  </si>
  <si>
    <t>Ｇ①-⑤</t>
  </si>
  <si>
    <t>Ｈ①-⑤</t>
  </si>
  <si>
    <t>Ｇ②-③</t>
  </si>
  <si>
    <t>Ｈ②-③</t>
  </si>
  <si>
    <t>Ｉ②-③</t>
  </si>
  <si>
    <t>L②-③</t>
  </si>
  <si>
    <t>Ｇ④-⑤</t>
  </si>
  <si>
    <t>Ｈ④-⑤</t>
  </si>
  <si>
    <t>あ①－③</t>
  </si>
  <si>
    <t>あ③－④</t>
  </si>
  <si>
    <t>あ⑤－⑥</t>
  </si>
  <si>
    <t>あ①－②</t>
  </si>
  <si>
    <t>あ②－⑤</t>
  </si>
  <si>
    <t>あ④－⑥</t>
  </si>
  <si>
    <t>あ①－⑤</t>
  </si>
  <si>
    <t>あ②－④</t>
  </si>
  <si>
    <t>Ｇ①-③</t>
  </si>
  <si>
    <t>Ｈ①-③</t>
  </si>
  <si>
    <t>L①-③</t>
  </si>
  <si>
    <t>Ｇ②-④</t>
  </si>
  <si>
    <t>Ｈ②-④</t>
  </si>
  <si>
    <t>L②-④</t>
  </si>
  <si>
    <t>Ｇ③-⑤</t>
  </si>
  <si>
    <t>Ｈ③-⑤</t>
  </si>
  <si>
    <t>Ｇ①-④</t>
  </si>
  <si>
    <t>Ｈ①-④</t>
  </si>
  <si>
    <t>Ｇ②-⑤</t>
  </si>
  <si>
    <t>Ｈ②-⑤</t>
  </si>
  <si>
    <t>あ③－⑥</t>
  </si>
  <si>
    <t>あ①－④</t>
  </si>
  <si>
    <t>あ③－⑤</t>
  </si>
  <si>
    <t>あ②－⑥</t>
  </si>
  <si>
    <t>あ④－⑤</t>
  </si>
  <si>
    <t>あ②－③</t>
  </si>
  <si>
    <t>あ①－⑥</t>
  </si>
  <si>
    <t>い①－③</t>
  </si>
  <si>
    <t>い③－④</t>
  </si>
  <si>
    <t>い⑤－⑥</t>
  </si>
  <si>
    <t>い①－②</t>
  </si>
  <si>
    <t>い②－⑤</t>
  </si>
  <si>
    <t>い④－⑥</t>
  </si>
  <si>
    <t>い①－⑤</t>
  </si>
  <si>
    <t>い②－④</t>
  </si>
  <si>
    <t>い③－⑥</t>
  </si>
  <si>
    <t>い①－④</t>
  </si>
  <si>
    <t>い③－⑤</t>
  </si>
  <si>
    <t>い②－⑥</t>
  </si>
  <si>
    <t>い④－⑤</t>
  </si>
  <si>
    <t>い②－③</t>
  </si>
  <si>
    <t>い①－⑥</t>
  </si>
  <si>
    <t>う①－②</t>
  </si>
  <si>
    <t>う③－④</t>
  </si>
  <si>
    <t>う⑤－⑥</t>
  </si>
  <si>
    <t>う①－③</t>
  </si>
  <si>
    <t>う②－⑤</t>
  </si>
  <si>
    <t>う④－⑥</t>
  </si>
  <si>
    <t>う①－⑤</t>
  </si>
  <si>
    <t>う②－④</t>
  </si>
  <si>
    <t>う③－⑥</t>
  </si>
  <si>
    <t>う①－④</t>
  </si>
  <si>
    <t>う③－⑤</t>
  </si>
  <si>
    <t>う②－⑥</t>
  </si>
  <si>
    <t>う④－⑤</t>
  </si>
  <si>
    <t>う②－③</t>
  </si>
  <si>
    <t>う①－⑥</t>
  </si>
  <si>
    <t>え①－②</t>
  </si>
  <si>
    <t>え③－④</t>
  </si>
  <si>
    <t>え⑤－⑥</t>
  </si>
  <si>
    <t>え①－③</t>
  </si>
  <si>
    <t>え②－⑤</t>
  </si>
  <si>
    <t>え④－⑥</t>
  </si>
  <si>
    <t>え①－⑤</t>
  </si>
  <si>
    <t>え②－④</t>
  </si>
  <si>
    <t>え③－⑥</t>
  </si>
  <si>
    <t>え①－④</t>
  </si>
  <si>
    <t>え③－⑤</t>
  </si>
  <si>
    <t>え②－⑥</t>
  </si>
  <si>
    <t>え④－⑤</t>
  </si>
  <si>
    <t>え②－③</t>
  </si>
  <si>
    <t>え①－⑥</t>
  </si>
  <si>
    <t>か①-②</t>
  </si>
  <si>
    <t>か③-④</t>
  </si>
  <si>
    <t>か①-⑤</t>
  </si>
  <si>
    <t>か②-③</t>
  </si>
  <si>
    <t>か④-⑤</t>
  </si>
  <si>
    <t>か①-③</t>
  </si>
  <si>
    <t>か②-④</t>
  </si>
  <si>
    <t>か③-⑤</t>
  </si>
  <si>
    <t>か①-④</t>
  </si>
  <si>
    <t>か②-⑤</t>
  </si>
  <si>
    <t>お①-②</t>
  </si>
  <si>
    <t>お③-④</t>
  </si>
  <si>
    <t>お①-⑤</t>
  </si>
  <si>
    <t>お②-③</t>
  </si>
  <si>
    <t>お④-⑤</t>
  </si>
  <si>
    <t>Ｊ①-②</t>
  </si>
  <si>
    <t>Ｊ③-④</t>
  </si>
  <si>
    <t>Ｊ①-⑤</t>
  </si>
  <si>
    <t>Ｊ②-③</t>
  </si>
  <si>
    <t>Ｊ④-⑤</t>
  </si>
  <si>
    <t>お①-③</t>
  </si>
  <si>
    <t>お②-④</t>
  </si>
  <si>
    <t>お③-⑤</t>
  </si>
  <si>
    <t>お①-④</t>
  </si>
  <si>
    <t>お②-⑤</t>
  </si>
  <si>
    <t>Ｊ①-③</t>
  </si>
  <si>
    <t>Ｊ②-④</t>
  </si>
  <si>
    <t>Ｊ③-⑤</t>
  </si>
  <si>
    <t>Ｊ①-④</t>
  </si>
  <si>
    <t>Ｊ②-⑤</t>
  </si>
  <si>
    <t>⑤50</t>
  </si>
  <si>
    <t>①51</t>
  </si>
  <si>
    <t>②52</t>
  </si>
  <si>
    <t>③53</t>
  </si>
  <si>
    <t>④54</t>
  </si>
  <si>
    <t>① 30</t>
  </si>
  <si>
    <t>② 31</t>
  </si>
  <si>
    <t>③ 32</t>
  </si>
  <si>
    <t>④ 33</t>
  </si>
  <si>
    <t>⑤ 34</t>
  </si>
  <si>
    <t>３４チーム</t>
  </si>
  <si>
    <t>⑤55</t>
  </si>
  <si>
    <t>①56</t>
  </si>
  <si>
    <t>②57</t>
  </si>
  <si>
    <t>③58</t>
  </si>
  <si>
    <t>④59</t>
  </si>
  <si>
    <t>⑤60</t>
  </si>
  <si>
    <t>60チーム</t>
  </si>
  <si>
    <t>E①-②</t>
  </si>
  <si>
    <t>K①-②</t>
  </si>
  <si>
    <t>K③-④</t>
  </si>
  <si>
    <t>K①-⑤</t>
  </si>
  <si>
    <t>K②-③</t>
  </si>
  <si>
    <t>K④-⑤</t>
  </si>
  <si>
    <t>K①-③</t>
  </si>
  <si>
    <t>K②-④</t>
  </si>
  <si>
    <t>K③-⑤</t>
  </si>
  <si>
    <t>K①-④</t>
  </si>
  <si>
    <t>K②-⑤</t>
  </si>
  <si>
    <t>正智深谷</t>
  </si>
  <si>
    <t>鴻巣</t>
  </si>
  <si>
    <t>久喜北陽A</t>
  </si>
  <si>
    <t>越谷西</t>
  </si>
  <si>
    <t>大宮北B</t>
  </si>
  <si>
    <t>春日部工業</t>
  </si>
  <si>
    <t>吉川美南・八潮</t>
  </si>
  <si>
    <t>城西川越</t>
  </si>
  <si>
    <t>春日部B</t>
  </si>
  <si>
    <t>埼玉栄A</t>
  </si>
  <si>
    <t>開智</t>
  </si>
  <si>
    <t>越谷南</t>
  </si>
  <si>
    <t>秩父農工</t>
  </si>
  <si>
    <t>ふじみ野</t>
  </si>
  <si>
    <t>所沢北A</t>
  </si>
  <si>
    <t>大宮開成</t>
  </si>
  <si>
    <t>大宮南B</t>
  </si>
  <si>
    <t>浦和西</t>
  </si>
  <si>
    <t>朝霞</t>
  </si>
  <si>
    <t>越ケ谷</t>
  </si>
  <si>
    <t>春日部共栄B</t>
  </si>
  <si>
    <t>春日部東</t>
  </si>
  <si>
    <t>熊谷</t>
  </si>
  <si>
    <t>埼玉栄B</t>
  </si>
  <si>
    <t>浦和学院</t>
  </si>
  <si>
    <t>伊奈学園A</t>
  </si>
  <si>
    <t>坂戸</t>
  </si>
  <si>
    <t>浦和実業</t>
  </si>
  <si>
    <t>春日部A</t>
  </si>
  <si>
    <t>蓮田松韻</t>
  </si>
  <si>
    <t>花咲徳栄</t>
  </si>
  <si>
    <t>城北埼玉</t>
  </si>
  <si>
    <t>農大三</t>
  </si>
  <si>
    <t>秩父</t>
  </si>
  <si>
    <t>三郷工技</t>
  </si>
  <si>
    <t>久喜北陽B</t>
  </si>
  <si>
    <t>市立浦和</t>
  </si>
  <si>
    <t>上尾南</t>
  </si>
  <si>
    <t>宮代</t>
  </si>
  <si>
    <t>浦和南</t>
  </si>
  <si>
    <t>市立浦和</t>
  </si>
  <si>
    <t>伊奈学園B</t>
  </si>
  <si>
    <t>三郷北</t>
  </si>
  <si>
    <t>所沢北B</t>
  </si>
  <si>
    <t>埼玉栄C</t>
  </si>
  <si>
    <t>大宮北A</t>
  </si>
  <si>
    <t>三郷</t>
  </si>
  <si>
    <t>春日部共栄A</t>
  </si>
  <si>
    <t>羽生第一</t>
  </si>
  <si>
    <t>大宮南A</t>
  </si>
  <si>
    <t>春日部C</t>
  </si>
  <si>
    <t>川越南</t>
  </si>
  <si>
    <t>西武台</t>
  </si>
  <si>
    <t>浦和商業</t>
  </si>
  <si>
    <t>熊谷女子</t>
  </si>
  <si>
    <t>川口東</t>
  </si>
  <si>
    <t>埼玉栄</t>
  </si>
  <si>
    <t>西武台</t>
  </si>
  <si>
    <t>浦和実業</t>
  </si>
  <si>
    <t>秩父農工</t>
  </si>
  <si>
    <t>浦和南</t>
  </si>
  <si>
    <t>久喜北陽</t>
  </si>
  <si>
    <t>浦和麗明</t>
  </si>
  <si>
    <t>伊学・上鷹・宮代・叡明</t>
  </si>
  <si>
    <t>八潮</t>
  </si>
  <si>
    <t>川口北</t>
  </si>
  <si>
    <t>浦和西</t>
  </si>
  <si>
    <t>春日部共栄</t>
  </si>
  <si>
    <t>大宮北</t>
  </si>
  <si>
    <t>大妻嵐山</t>
  </si>
  <si>
    <t>三郷北</t>
  </si>
  <si>
    <t>越谷南</t>
  </si>
  <si>
    <t>大宮開成</t>
  </si>
  <si>
    <t>所沢北B</t>
  </si>
  <si>
    <t>大宮</t>
  </si>
  <si>
    <t>春日部東</t>
  </si>
  <si>
    <t>誠和福祉</t>
  </si>
  <si>
    <t>大宮南</t>
  </si>
  <si>
    <t>開智</t>
  </si>
  <si>
    <t>浦和学院</t>
  </si>
  <si>
    <t>農大三</t>
  </si>
  <si>
    <t>聖望</t>
  </si>
  <si>
    <t>春日部女子</t>
  </si>
  <si>
    <t>寄居城北</t>
  </si>
  <si>
    <t>大宮・川口青陵</t>
  </si>
  <si>
    <t>筑波大坂戸・志木</t>
  </si>
  <si>
    <t>筑波大坂戸・ふじみ野</t>
  </si>
  <si>
    <t>叡明</t>
  </si>
  <si>
    <t>川口北A</t>
  </si>
  <si>
    <t>川口北B</t>
  </si>
  <si>
    <t>勝点</t>
  </si>
  <si>
    <t>順位</t>
  </si>
  <si>
    <t>【男子】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</si>
  <si>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</si>
  <si>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</si>
  <si>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</si>
  <si>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</si>
  <si>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</si>
  <si>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</si>
  <si>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</si>
  <si>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</si>
  <si>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</si>
  <si>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</si>
  <si>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</si>
  <si>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</si>
  <si>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聖望学園</t>
  </si>
  <si>
    <t>【女子】</t>
  </si>
  <si>
    <t>あ</t>
  </si>
  <si>
    <t>い</t>
  </si>
  <si>
    <t>熊谷女子</t>
  </si>
  <si>
    <t>西武台</t>
  </si>
  <si>
    <t>所沢北A</t>
  </si>
  <si>
    <t>浦和実業</t>
  </si>
  <si>
    <t>川口東</t>
  </si>
  <si>
    <t>秩父農工</t>
  </si>
  <si>
    <t>埼玉栄</t>
  </si>
  <si>
    <t>浦和南</t>
  </si>
  <si>
    <t>羽生第一</t>
  </si>
  <si>
    <t>久喜北陽</t>
  </si>
  <si>
    <t>伊学・上鷹・宮代・叡明</t>
  </si>
  <si>
    <t>浦和麗明</t>
  </si>
  <si>
    <t>う</t>
  </si>
  <si>
    <t>え</t>
  </si>
  <si>
    <t>八潮</t>
  </si>
  <si>
    <t>筑波大坂戸・ふじみ野</t>
  </si>
  <si>
    <t>市立浦和</t>
  </si>
  <si>
    <t>大妻嵐山</t>
  </si>
  <si>
    <t>川口北</t>
  </si>
  <si>
    <t>三郷北</t>
  </si>
  <si>
    <t>浦和西</t>
  </si>
  <si>
    <t>越谷南</t>
  </si>
  <si>
    <t>春日部共栄</t>
  </si>
  <si>
    <t>大宮開成</t>
  </si>
  <si>
    <t>大宮北</t>
  </si>
  <si>
    <t>所沢北B</t>
  </si>
  <si>
    <t>お</t>
  </si>
  <si>
    <t>か</t>
  </si>
  <si>
    <t>大宮</t>
  </si>
  <si>
    <t>浦和学院</t>
  </si>
  <si>
    <t>春日部東</t>
  </si>
  <si>
    <t>農大三</t>
  </si>
  <si>
    <t>誠和福祉</t>
  </si>
  <si>
    <t>聖望学園</t>
  </si>
  <si>
    <t>大宮南</t>
  </si>
  <si>
    <t>春日部女子</t>
  </si>
  <si>
    <t>開智</t>
  </si>
  <si>
    <t>寄居城北</t>
  </si>
  <si>
    <t>川口北</t>
  </si>
  <si>
    <t>吉川美南
八潮</t>
  </si>
  <si>
    <t>埼玉栄A</t>
  </si>
  <si>
    <t>越ヶ谷</t>
  </si>
  <si>
    <t>浦和学院</t>
  </si>
  <si>
    <t>川口東</t>
  </si>
  <si>
    <t>浦和実業</t>
  </si>
  <si>
    <t>川口北</t>
  </si>
  <si>
    <t>三郷北</t>
  </si>
  <si>
    <t>大宮南</t>
  </si>
  <si>
    <t>農大三</t>
  </si>
  <si>
    <t>浦和実業</t>
  </si>
  <si>
    <t>農大三</t>
  </si>
  <si>
    <t>市立浦和</t>
  </si>
  <si>
    <t>三郷北</t>
  </si>
  <si>
    <t>大宮南A</t>
  </si>
  <si>
    <t>川口東</t>
  </si>
  <si>
    <t>-</t>
  </si>
  <si>
    <t>吉川美南・八潮</t>
  </si>
  <si>
    <t>埼玉栄A</t>
  </si>
  <si>
    <t>浦和西</t>
  </si>
  <si>
    <t>越ケ谷</t>
  </si>
  <si>
    <t>農大三</t>
  </si>
  <si>
    <t>市立浦和</t>
  </si>
  <si>
    <t>三郷北</t>
  </si>
  <si>
    <t>大宮南A</t>
  </si>
  <si>
    <t>川口北</t>
  </si>
  <si>
    <t>浦和学院</t>
  </si>
  <si>
    <t>浦和実業</t>
  </si>
  <si>
    <t>川口東</t>
  </si>
  <si>
    <t>浦和実業</t>
  </si>
  <si>
    <t>川口北</t>
  </si>
  <si>
    <t>大宮南</t>
  </si>
  <si>
    <t>農大三</t>
  </si>
  <si>
    <t>川口東</t>
  </si>
  <si>
    <t>３決</t>
  </si>
  <si>
    <t>決勝</t>
  </si>
  <si>
    <t>準決勝</t>
  </si>
  <si>
    <t>12浦和実業</t>
  </si>
  <si>
    <t>浦和学院</t>
  </si>
  <si>
    <t>大宮南    9</t>
  </si>
  <si>
    <t>5　　　　　4</t>
  </si>
  <si>
    <t>4　　　　　10</t>
  </si>
  <si>
    <t>7　　　　　3</t>
  </si>
  <si>
    <t>5　　　　　8</t>
  </si>
  <si>
    <t>男子</t>
  </si>
  <si>
    <t>優勝</t>
  </si>
  <si>
    <t>浦和学院</t>
  </si>
  <si>
    <t>第２位</t>
  </si>
  <si>
    <t>第３位</t>
  </si>
  <si>
    <t>第４位</t>
  </si>
  <si>
    <t>女子</t>
  </si>
  <si>
    <t>浦和実業</t>
  </si>
  <si>
    <t>大宮南</t>
  </si>
  <si>
    <t>川口東</t>
  </si>
  <si>
    <t>ベスト７</t>
  </si>
  <si>
    <t>團　将一朗</t>
  </si>
  <si>
    <t>杉山　周</t>
  </si>
  <si>
    <t>狩野　優太</t>
  </si>
  <si>
    <t>浦和学院</t>
  </si>
  <si>
    <t>古山　智也</t>
  </si>
  <si>
    <t>政川　尚也</t>
  </si>
  <si>
    <t>松尾　享</t>
  </si>
  <si>
    <t>須田　龍之介</t>
  </si>
  <si>
    <t>川口北</t>
  </si>
  <si>
    <t>福島　岬</t>
  </si>
  <si>
    <t>島村　果歩</t>
  </si>
  <si>
    <t>川尻　未夕樹</t>
  </si>
  <si>
    <t>滝沢　莉子</t>
  </si>
  <si>
    <t>田中　まな美</t>
  </si>
  <si>
    <t>飯塚　渚沙</t>
  </si>
  <si>
    <t>蓮沼　明日香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</si>
</sst>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8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2" xfId="0" applyNumberFormat="1" applyBorder="1" applyAlignment="1">
      <alignment horizontal="center" vertical="center" shrinkToFit="1"/>
    </xf>
    <xf numFmtId="0" fontId="0" fillId="0" borderId="56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>
      <alignment horizontal="center" vertical="center" shrinkToFit="1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8" xfId="0" applyNumberFormat="1" applyFill="1" applyBorder="1" applyAlignment="1">
      <alignment horizontal="center" vertical="center" shrinkToFit="1"/>
    </xf>
    <xf numFmtId="0" fontId="0" fillId="33" borderId="17" xfId="0" applyNumberFormat="1" applyFill="1" applyBorder="1" applyAlignment="1">
      <alignment horizontal="center" vertical="center" shrinkToFit="1"/>
    </xf>
    <xf numFmtId="0" fontId="0" fillId="33" borderId="29" xfId="0" applyNumberFormat="1" applyFill="1" applyBorder="1" applyAlignment="1">
      <alignment horizontal="center" vertical="center" shrinkToFit="1"/>
    </xf>
    <xf numFmtId="0" fontId="0" fillId="33" borderId="56" xfId="0" applyNumberFormat="1" applyFill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59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3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left" vertical="center"/>
    </xf>
    <xf numFmtId="0" fontId="0" fillId="0" borderId="64" xfId="0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6" xfId="0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0" fontId="0" fillId="0" borderId="60" xfId="0" applyBorder="1" applyAlignment="1">
      <alignment horizontal="left" vertical="center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69" xfId="0" applyNumberForma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33" borderId="74" xfId="0" applyFill="1" applyBorder="1" applyAlignment="1">
      <alignment horizontal="center" vertical="center" shrinkToFit="1"/>
    </xf>
    <xf numFmtId="0" fontId="0" fillId="0" borderId="72" xfId="0" applyNumberForma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6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0" borderId="75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zoomScale="115" zoomScaleNormal="115" zoomScalePageLayoutView="0" workbookViewId="0" topLeftCell="A22">
      <selection activeCell="T24" sqref="T24"/>
    </sheetView>
  </sheetViews>
  <sheetFormatPr defaultColWidth="9.00390625" defaultRowHeight="13.5"/>
  <cols>
    <col min="2" max="17" width="2.875" style="0" customWidth="1"/>
    <col min="18" max="18" width="2.875" style="114" customWidth="1"/>
    <col min="19" max="19" width="4.50390625" style="0" customWidth="1"/>
    <col min="21" max="36" width="2.875" style="0" customWidth="1"/>
    <col min="37" max="37" width="2.875" style="114" customWidth="1"/>
  </cols>
  <sheetData>
    <row r="1" ht="13.5">
      <c r="A1" s="26" t="s">
        <v>432</v>
      </c>
    </row>
    <row r="2" spans="1:37" ht="13.5">
      <c r="A2" s="105" t="s">
        <v>433</v>
      </c>
      <c r="B2" s="179" t="str">
        <f>A3</f>
        <v>正智深谷</v>
      </c>
      <c r="C2" s="180"/>
      <c r="D2" s="180"/>
      <c r="E2" s="180" t="str">
        <f>A4</f>
        <v>鴻巣</v>
      </c>
      <c r="F2" s="180"/>
      <c r="G2" s="180"/>
      <c r="H2" s="180" t="str">
        <f>A5</f>
        <v>久喜北陽A</v>
      </c>
      <c r="I2" s="180"/>
      <c r="J2" s="180"/>
      <c r="K2" s="180" t="str">
        <f>A6</f>
        <v>越谷西</v>
      </c>
      <c r="L2" s="180"/>
      <c r="M2" s="180"/>
      <c r="N2" s="180" t="str">
        <f>A7</f>
        <v>川口北A</v>
      </c>
      <c r="O2" s="180"/>
      <c r="P2" s="180"/>
      <c r="Q2" s="105" t="s">
        <v>430</v>
      </c>
      <c r="R2" s="115" t="s">
        <v>431</v>
      </c>
      <c r="S2" s="44"/>
      <c r="T2" s="105" t="s">
        <v>434</v>
      </c>
      <c r="U2" s="177" t="str">
        <f>T3</f>
        <v>叡明</v>
      </c>
      <c r="V2" s="178"/>
      <c r="W2" s="179"/>
      <c r="X2" s="177" t="str">
        <f>T4</f>
        <v>大宮北B</v>
      </c>
      <c r="Y2" s="178"/>
      <c r="Z2" s="179"/>
      <c r="AA2" s="177" t="str">
        <f>T5</f>
        <v>春日部工業</v>
      </c>
      <c r="AB2" s="178"/>
      <c r="AC2" s="179"/>
      <c r="AD2" s="177" t="str">
        <f>T6</f>
        <v>吉川美南・八潮</v>
      </c>
      <c r="AE2" s="178"/>
      <c r="AF2" s="179"/>
      <c r="AG2" s="180" t="str">
        <f>T7</f>
        <v>城西川越</v>
      </c>
      <c r="AH2" s="180"/>
      <c r="AI2" s="180"/>
      <c r="AJ2" s="105" t="s">
        <v>430</v>
      </c>
      <c r="AK2" s="115" t="s">
        <v>431</v>
      </c>
    </row>
    <row r="3" spans="1:37" ht="13.5">
      <c r="A3" s="105" t="str">
        <f>'対戦表'!B4</f>
        <v>正智深谷</v>
      </c>
      <c r="B3" s="181"/>
      <c r="C3" s="182"/>
      <c r="D3" s="183"/>
      <c r="E3" s="117">
        <v>2</v>
      </c>
      <c r="F3" s="109" t="str">
        <f>IF(ISBLANK(E3),"",IF(E3&gt;G3,"○",IF(E3&lt;G3,"×","△")))</f>
        <v>×</v>
      </c>
      <c r="G3" s="118">
        <v>11</v>
      </c>
      <c r="H3" s="117">
        <v>5</v>
      </c>
      <c r="I3" s="109" t="str">
        <f>IF(ISBLANK(H3),"",IF(H3&gt;J3,"○",IF(H3&lt;J3,"×","△")))</f>
        <v>×</v>
      </c>
      <c r="J3" s="118">
        <v>9</v>
      </c>
      <c r="K3" s="117">
        <v>1</v>
      </c>
      <c r="L3" s="109" t="str">
        <f>IF(ISBLANK(K3),"",IF(K3&gt;M3,"○",IF(K3&lt;M3,"×","△")))</f>
        <v>×</v>
      </c>
      <c r="M3" s="118">
        <v>15</v>
      </c>
      <c r="N3" s="117">
        <v>4</v>
      </c>
      <c r="O3" s="109" t="str">
        <f>IF(ISBLANK(N3),"",IF(N3&gt;P3,"○",IF(N3&lt;P3,"×","△")))</f>
        <v>×</v>
      </c>
      <c r="P3" s="118">
        <v>16</v>
      </c>
      <c r="Q3" s="105">
        <f>COUNTIF(B3:P3,"○")*3+COUNTIF(B3:P3,"△")*1</f>
        <v>0</v>
      </c>
      <c r="R3" s="115">
        <f>RANK(Q3,$Q$3:$Q$7)</f>
        <v>5</v>
      </c>
      <c r="S3" s="44"/>
      <c r="T3" s="57" t="str">
        <f>'対戦表'!D4</f>
        <v>叡明</v>
      </c>
      <c r="U3" s="181"/>
      <c r="V3" s="182"/>
      <c r="W3" s="183"/>
      <c r="X3" s="117">
        <v>5</v>
      </c>
      <c r="Y3" s="109" t="str">
        <f>IF(ISBLANK(X3),"",IF(X3&gt;Z3,"○",IF(X3&lt;Z3,"×","△")))</f>
        <v>△</v>
      </c>
      <c r="Z3" s="118">
        <v>5</v>
      </c>
      <c r="AA3" s="117">
        <v>3</v>
      </c>
      <c r="AB3" s="109" t="str">
        <f>IF(ISBLANK(AA3),"",IF(AA3&gt;AC3,"○",IF(AA3&lt;AC3,"×","△")))</f>
        <v>×</v>
      </c>
      <c r="AC3" s="118">
        <v>5</v>
      </c>
      <c r="AD3" s="117">
        <v>1</v>
      </c>
      <c r="AE3" s="109" t="str">
        <f>IF(ISBLANK(AD3),"",IF(AD3&gt;AF3,"○",IF(AD3&lt;AF3,"×","△")))</f>
        <v>×</v>
      </c>
      <c r="AF3" s="118">
        <v>13</v>
      </c>
      <c r="AG3" s="117">
        <v>2</v>
      </c>
      <c r="AH3" s="109" t="str">
        <f>IF(ISBLANK(AG3),"",IF(AG3&gt;AI3,"○",IF(AG3&lt;AI3,"×","△")))</f>
        <v>×</v>
      </c>
      <c r="AI3" s="118">
        <v>5</v>
      </c>
      <c r="AJ3" s="105">
        <f>COUNTIF(U3:AI3,"○")*3+COUNTIF(U3:AI3,"△")*1</f>
        <v>1</v>
      </c>
      <c r="AK3" s="115">
        <f>RANK(AJ3,$AJ$3:$AJ$7)</f>
        <v>4</v>
      </c>
    </row>
    <row r="4" spans="1:37" ht="13.5">
      <c r="A4" s="105" t="str">
        <f>'対戦表'!B5</f>
        <v>鴻巣</v>
      </c>
      <c r="B4" s="119">
        <f>IF(ISBLANK(G3),"",(G3))</f>
        <v>11</v>
      </c>
      <c r="C4" s="120" t="str">
        <f>IF(F3="○","×",IF(F3="×","○",IF(F3="△","△",IF(F3="",""))))</f>
        <v>○</v>
      </c>
      <c r="D4" s="121">
        <f>IF(ISBLANK(E3),"",(E3))</f>
        <v>2</v>
      </c>
      <c r="E4" s="184"/>
      <c r="F4" s="185"/>
      <c r="G4" s="185"/>
      <c r="H4" s="117">
        <v>11</v>
      </c>
      <c r="I4" s="109" t="str">
        <f>IF(ISBLANK(H4),"",IF(H4&gt;J4,"○",IF(H4&lt;J4,"×","△")))</f>
        <v>○</v>
      </c>
      <c r="J4" s="118">
        <v>8</v>
      </c>
      <c r="K4" s="117">
        <v>2</v>
      </c>
      <c r="L4" s="109" t="str">
        <f>IF(ISBLANK(K4),"",IF(K4&gt;M4,"○",IF(K4&lt;M4,"×","△")))</f>
        <v>×</v>
      </c>
      <c r="M4" s="118">
        <v>11</v>
      </c>
      <c r="N4" s="117">
        <v>0</v>
      </c>
      <c r="O4" s="109" t="str">
        <f>IF(ISBLANK(N4),"",IF(N4&gt;P4,"○",IF(N4&lt;P4,"×","△")))</f>
        <v>×</v>
      </c>
      <c r="P4" s="118">
        <v>12</v>
      </c>
      <c r="Q4" s="105">
        <f>COUNTIF(B4:P4,"○")*3+COUNTIF(B4:P4,"△")*1</f>
        <v>6</v>
      </c>
      <c r="R4" s="115">
        <f>RANK(Q4,$Q$3:$Q$7)</f>
        <v>3</v>
      </c>
      <c r="S4" s="44"/>
      <c r="T4" s="57" t="str">
        <f>'対戦表'!D5</f>
        <v>大宮北B</v>
      </c>
      <c r="U4" s="119">
        <f>IF(ISBLANK(Z3),"",(Z3))</f>
        <v>5</v>
      </c>
      <c r="V4" s="120" t="str">
        <f>IF(Y3="○","×",IF(Y3="×","○",IF(Y3="△","△",IF(Y3="",""))))</f>
        <v>△</v>
      </c>
      <c r="W4" s="121">
        <f>IF(ISBLANK(X3),"",(X3))</f>
        <v>5</v>
      </c>
      <c r="X4" s="184"/>
      <c r="Y4" s="185"/>
      <c r="Z4" s="185"/>
      <c r="AA4" s="117">
        <v>4</v>
      </c>
      <c r="AB4" s="109" t="str">
        <f>IF(ISBLANK(AA4),"",IF(AA4&gt;AC4,"○",IF(AA4&lt;AC4,"×","△")))</f>
        <v>×</v>
      </c>
      <c r="AC4" s="118">
        <v>9</v>
      </c>
      <c r="AD4" s="117">
        <v>2</v>
      </c>
      <c r="AE4" s="109" t="str">
        <f>IF(ISBLANK(AD4),"",IF(AD4&gt;AF4,"○",IF(AD4&lt;AF4,"×","△")))</f>
        <v>×</v>
      </c>
      <c r="AF4" s="118">
        <v>15</v>
      </c>
      <c r="AG4" s="117">
        <v>4</v>
      </c>
      <c r="AH4" s="109" t="str">
        <f>IF(ISBLANK(AG4),"",IF(AG4&gt;AI4,"○",IF(AG4&lt;AI4,"×","△")))</f>
        <v>×</v>
      </c>
      <c r="AI4" s="118">
        <v>5</v>
      </c>
      <c r="AJ4" s="105">
        <f>COUNTIF(U4:AI4,"○")*3+COUNTIF(U4:AI4,"△")*1</f>
        <v>1</v>
      </c>
      <c r="AK4" s="115">
        <f>RANK(AJ4,$AJ$3:$AJ$7)</f>
        <v>4</v>
      </c>
    </row>
    <row r="5" spans="1:37" ht="13.5">
      <c r="A5" s="105" t="str">
        <f>'対戦表'!B6</f>
        <v>久喜北陽A</v>
      </c>
      <c r="B5" s="119">
        <f>IF(ISBLANK(J3),"",(J3))</f>
        <v>9</v>
      </c>
      <c r="C5" s="120" t="str">
        <f>IF(I3="○","×",IF(I3="×","○",IF(I3="△","△",IF(I3="",""))))</f>
        <v>○</v>
      </c>
      <c r="D5" s="121">
        <f>IF(ISBLANK(H3),"",(H3))</f>
        <v>5</v>
      </c>
      <c r="E5" s="119">
        <f>IF(ISBLANK(J4),"",(J4))</f>
        <v>8</v>
      </c>
      <c r="F5" s="120" t="str">
        <f>IF(I4="○","×",IF(I4="×","○",IF(I4="△","△",IF(I4="",""))))</f>
        <v>×</v>
      </c>
      <c r="G5" s="121">
        <f>IF(ISBLANK(H4),"",(H4))</f>
        <v>11</v>
      </c>
      <c r="H5" s="181"/>
      <c r="I5" s="182"/>
      <c r="J5" s="183"/>
      <c r="K5" s="117">
        <v>4</v>
      </c>
      <c r="L5" s="109" t="str">
        <f>IF(ISBLANK(K5),"",IF(K5&gt;M5,"○",IF(K5&lt;M5,"×","△")))</f>
        <v>×</v>
      </c>
      <c r="M5" s="118">
        <v>16</v>
      </c>
      <c r="N5" s="117">
        <v>6</v>
      </c>
      <c r="O5" s="109" t="str">
        <f>IF(ISBLANK(N5),"",IF(N5&gt;P5,"○",IF(N5&lt;P5,"×","△")))</f>
        <v>×</v>
      </c>
      <c r="P5" s="118">
        <v>9</v>
      </c>
      <c r="Q5" s="105">
        <f>COUNTIF(B5:P5,"○")*3+COUNTIF(B5:P5,"△")*1</f>
        <v>3</v>
      </c>
      <c r="R5" s="115">
        <f>RANK(Q5,$Q$3:$Q$7)</f>
        <v>4</v>
      </c>
      <c r="S5" s="44"/>
      <c r="T5" s="57" t="str">
        <f>'対戦表'!D6</f>
        <v>春日部工業</v>
      </c>
      <c r="U5" s="119">
        <f>IF(ISBLANK(AC3),"",(AC3))</f>
        <v>5</v>
      </c>
      <c r="V5" s="120" t="str">
        <f>IF(AB3="○","×",IF(AB3="×","○",IF(AB3="△","△",IF(AB3="",""))))</f>
        <v>○</v>
      </c>
      <c r="W5" s="121">
        <f>IF(ISBLANK(AA3),"",(AA3))</f>
        <v>3</v>
      </c>
      <c r="X5" s="119">
        <f>IF(ISBLANK(AC4),"",(AC4))</f>
        <v>9</v>
      </c>
      <c r="Y5" s="120" t="str">
        <f>IF(AB4="○","×",IF(AB4="×","○",IF(AB4="△","△",IF(AB4="",""))))</f>
        <v>○</v>
      </c>
      <c r="Z5" s="121">
        <f>IF(ISBLANK(AA4),"",(AA4))</f>
        <v>4</v>
      </c>
      <c r="AA5" s="186"/>
      <c r="AB5" s="186"/>
      <c r="AC5" s="186"/>
      <c r="AD5" s="117">
        <v>2</v>
      </c>
      <c r="AE5" s="109" t="str">
        <f>IF(ISBLANK(AD5),"",IF(AD5&gt;AF5,"○",IF(AD5&lt;AF5,"×","△")))</f>
        <v>×</v>
      </c>
      <c r="AF5" s="118">
        <v>13</v>
      </c>
      <c r="AG5" s="117">
        <v>4</v>
      </c>
      <c r="AH5" s="109" t="str">
        <f>IF(ISBLANK(AG5),"",IF(AG5&gt;AI5,"○",IF(AG5&lt;AI5,"×","△")))</f>
        <v>×</v>
      </c>
      <c r="AI5" s="118">
        <v>10</v>
      </c>
      <c r="AJ5" s="105">
        <f>COUNTIF(U5:AI5,"○")*3+COUNTIF(U5:AI5,"△")*1</f>
        <v>6</v>
      </c>
      <c r="AK5" s="115">
        <f>RANK(AJ5,$AJ$3:$AJ$7)</f>
        <v>3</v>
      </c>
    </row>
    <row r="6" spans="1:37" ht="13.5">
      <c r="A6" s="105" t="str">
        <f>'対戦表'!B7</f>
        <v>越谷西</v>
      </c>
      <c r="B6" s="119">
        <f>IF(ISBLANK(M3),"",(M3))</f>
        <v>15</v>
      </c>
      <c r="C6" s="120" t="str">
        <f>IF(L3="○","×",IF(L3="×","○",IF(L3="△","△",IF(L3="",""))))</f>
        <v>○</v>
      </c>
      <c r="D6" s="121">
        <f>IF(ISBLANK(K3),"",(K3))</f>
        <v>1</v>
      </c>
      <c r="E6" s="119">
        <f>IF(ISBLANK(M4),"",(M4))</f>
        <v>11</v>
      </c>
      <c r="F6" s="120" t="str">
        <f>IF(L4="○","×",IF(L4="×","○",IF(L4="△","△",IF(L4="",""))))</f>
        <v>○</v>
      </c>
      <c r="G6" s="121">
        <f>IF(ISBLANK(K4),"",(K4))</f>
        <v>2</v>
      </c>
      <c r="H6" s="128">
        <f>IF(ISBLANK(M5),"",(M5))</f>
        <v>16</v>
      </c>
      <c r="I6" s="129" t="str">
        <f>IF(L5="○","×",IF(L5="×","○",IF(L5="△","△",IF(L5="",""))))</f>
        <v>○</v>
      </c>
      <c r="J6" s="130">
        <f>IF(ISBLANK(K5),"",(K5))</f>
        <v>4</v>
      </c>
      <c r="K6" s="182"/>
      <c r="L6" s="182"/>
      <c r="M6" s="182"/>
      <c r="N6" s="117">
        <v>4</v>
      </c>
      <c r="O6" s="109" t="str">
        <f>IF(ISBLANK(N6),"",IF(N6&gt;P6,"○",IF(N6&lt;P6,"×","△")))</f>
        <v>×</v>
      </c>
      <c r="P6" s="118">
        <v>6</v>
      </c>
      <c r="Q6" s="105">
        <f>COUNTIF(B6:P6,"○")*3+COUNTIF(B6:P6,"△")*1</f>
        <v>9</v>
      </c>
      <c r="R6" s="115">
        <f>RANK(Q6,$Q$3:$Q$7)</f>
        <v>2</v>
      </c>
      <c r="S6" s="44"/>
      <c r="T6" s="154" t="str">
        <f>'対戦表'!D7</f>
        <v>吉川美南・八潮</v>
      </c>
      <c r="U6" s="119">
        <f>IF(ISBLANK(AF3),"",(AF3))</f>
        <v>13</v>
      </c>
      <c r="V6" s="120" t="str">
        <f>IF(AE3="○","×",IF(AE3="×","○",IF(AE3="△","△",IF(AE3="",""))))</f>
        <v>○</v>
      </c>
      <c r="W6" s="121">
        <f>IF(ISBLANK(AD3),"",(AD3))</f>
        <v>1</v>
      </c>
      <c r="X6" s="119">
        <f>IF(ISBLANK(AF4),"",(AF4))</f>
        <v>15</v>
      </c>
      <c r="Y6" s="120" t="str">
        <f>IF(AE4="○","×",IF(AE4="×","○",IF(AE4="△","△",IF(AE4="",""))))</f>
        <v>○</v>
      </c>
      <c r="Z6" s="121">
        <f>IF(ISBLANK(AD4),"",(AD4))</f>
        <v>2</v>
      </c>
      <c r="AA6" s="128">
        <f>IF(ISBLANK(AF5),"",(AF5))</f>
        <v>13</v>
      </c>
      <c r="AB6" s="129" t="str">
        <f>IF(AE5="○","×",IF(AE5="×","○",IF(AE5="△","△",IF(AE5="",""))))</f>
        <v>○</v>
      </c>
      <c r="AC6" s="130">
        <f>IF(ISBLANK(AD5),"",(AD5))</f>
        <v>2</v>
      </c>
      <c r="AD6" s="182"/>
      <c r="AE6" s="182"/>
      <c r="AF6" s="182"/>
      <c r="AG6" s="117">
        <v>9</v>
      </c>
      <c r="AH6" s="109" t="str">
        <f>IF(ISBLANK(AG6),"",IF(AG6&gt;AI6,"○",IF(AG6&lt;AI6,"×","△")))</f>
        <v>○</v>
      </c>
      <c r="AI6" s="118">
        <v>3</v>
      </c>
      <c r="AJ6" s="105">
        <f>COUNTIF(U6:AI6,"○")*3+COUNTIF(U6:AI6,"△")*1</f>
        <v>12</v>
      </c>
      <c r="AK6" s="115">
        <f>RANK(AJ6,$AJ$3:$AJ$7)</f>
        <v>1</v>
      </c>
    </row>
    <row r="7" spans="1:37" ht="13.5">
      <c r="A7" s="153" t="str">
        <f>'対戦表'!B8</f>
        <v>川口北A</v>
      </c>
      <c r="B7" s="119">
        <f>IF(ISBLANK(P3),"",(P3))</f>
        <v>16</v>
      </c>
      <c r="C7" s="120" t="str">
        <f>IF(O3="○","×",IF(O3="×","○",IF(O3="△","△",IF(O3="",""))))</f>
        <v>○</v>
      </c>
      <c r="D7" s="121">
        <f>IF(ISBLANK(N3),"",(N3))</f>
        <v>4</v>
      </c>
      <c r="E7" s="119">
        <f>IF(ISBLANK(P4),"",(P4))</f>
        <v>12</v>
      </c>
      <c r="F7" s="120" t="str">
        <f>IF(O4="○","×",IF(O4="×","○",IF(O4="△","△",IF(O4="",""))))</f>
        <v>○</v>
      </c>
      <c r="G7" s="121">
        <f>IF(ISBLANK(N4),"",(N4))</f>
        <v>0</v>
      </c>
      <c r="H7" s="119">
        <f>IF(ISBLANK(P5),"",(P5))</f>
        <v>9</v>
      </c>
      <c r="I7" s="120" t="str">
        <f>IF(O5="○","×",IF(O5="×","○",IF(O5="△","△",IF(O5="",""))))</f>
        <v>○</v>
      </c>
      <c r="J7" s="121">
        <f>IF(ISBLANK(N5),"",(N5))</f>
        <v>6</v>
      </c>
      <c r="K7" s="119">
        <f>IF(ISBLANK(P6),"",(P6))</f>
        <v>6</v>
      </c>
      <c r="L7" s="129" t="str">
        <f>IF(O6="○","×",IF(O6="×","○",IF(O6="△","△",IF(O6="",""))))</f>
        <v>○</v>
      </c>
      <c r="M7" s="121">
        <f>IF(ISBLANK(N6),"",(N6))</f>
        <v>4</v>
      </c>
      <c r="N7" s="187"/>
      <c r="O7" s="187"/>
      <c r="P7" s="188"/>
      <c r="Q7" s="105">
        <f>COUNTIF(B7:P7,"○")*3+COUNTIF(B7:P7,"△")*1</f>
        <v>12</v>
      </c>
      <c r="R7" s="115">
        <f>RANK(Q7,$Q$3:$Q$7)</f>
        <v>1</v>
      </c>
      <c r="S7" s="44"/>
      <c r="T7" s="57" t="str">
        <f>'対戦表'!D8</f>
        <v>城西川越</v>
      </c>
      <c r="U7" s="119">
        <f>IF(ISBLANK(AI3),"",(AI3))</f>
        <v>5</v>
      </c>
      <c r="V7" s="120" t="str">
        <f>IF(AH3="○","×",IF(AH3="×","○",IF(AH3="△","△",IF(AH3="",""))))</f>
        <v>○</v>
      </c>
      <c r="W7" s="121">
        <f>IF(ISBLANK(AG3),"",(AG3))</f>
        <v>2</v>
      </c>
      <c r="X7" s="119">
        <f>IF(ISBLANK(AI4),"",(AI4))</f>
        <v>5</v>
      </c>
      <c r="Y7" s="120" t="str">
        <f>IF(AH4="○","×",IF(AH4="×","○",IF(AH4="△","△",IF(AH4="",""))))</f>
        <v>○</v>
      </c>
      <c r="Z7" s="121">
        <f>IF(ISBLANK(AG4),"",(AG4))</f>
        <v>4</v>
      </c>
      <c r="AA7" s="119">
        <f>IF(ISBLANK(AI5),"",(AI5))</f>
        <v>10</v>
      </c>
      <c r="AB7" s="120" t="str">
        <f>IF(AH5="○","×",IF(AH5="×","○",IF(AH5="△","△",IF(AH5="",""))))</f>
        <v>○</v>
      </c>
      <c r="AC7" s="121">
        <f>IF(ISBLANK(AG5),"",(AG5))</f>
        <v>4</v>
      </c>
      <c r="AD7" s="119">
        <f>IF(ISBLANK(AI6),"",(AI6))</f>
        <v>3</v>
      </c>
      <c r="AE7" s="129" t="str">
        <f>IF(AH6="○","×",IF(AH6="×","○",IF(AH6="△","△",IF(AH6="",""))))</f>
        <v>×</v>
      </c>
      <c r="AF7" s="121">
        <f>IF(ISBLANK(AG6),"",(AG6))</f>
        <v>9</v>
      </c>
      <c r="AG7" s="187"/>
      <c r="AH7" s="187"/>
      <c r="AI7" s="188"/>
      <c r="AJ7" s="105">
        <f>COUNTIF(U7:AI7,"○")*3+COUNTIF(U7:AI7,"△")*1</f>
        <v>9</v>
      </c>
      <c r="AK7" s="115">
        <f>RANK(AJ7,$AJ$3:$AJ$7)</f>
        <v>2</v>
      </c>
    </row>
    <row r="8" spans="1:37" ht="6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32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132"/>
    </row>
    <row r="9" spans="1:37" ht="13.5">
      <c r="A9" s="105" t="s">
        <v>435</v>
      </c>
      <c r="B9" s="179" t="str">
        <f>A10</f>
        <v>春日部B</v>
      </c>
      <c r="C9" s="180"/>
      <c r="D9" s="180"/>
      <c r="E9" s="180" t="str">
        <f>A11</f>
        <v>埼玉栄A</v>
      </c>
      <c r="F9" s="180"/>
      <c r="G9" s="180"/>
      <c r="H9" s="180" t="str">
        <f>A12</f>
        <v>開智</v>
      </c>
      <c r="I9" s="180"/>
      <c r="J9" s="180"/>
      <c r="K9" s="180" t="str">
        <f>A13</f>
        <v>越谷南</v>
      </c>
      <c r="L9" s="180"/>
      <c r="M9" s="180"/>
      <c r="N9" s="180" t="str">
        <f>A14</f>
        <v>秩父農工</v>
      </c>
      <c r="O9" s="180"/>
      <c r="P9" s="180"/>
      <c r="Q9" s="105" t="s">
        <v>430</v>
      </c>
      <c r="R9" s="115" t="s">
        <v>431</v>
      </c>
      <c r="S9" s="44"/>
      <c r="T9" s="105" t="s">
        <v>436</v>
      </c>
      <c r="U9" s="177" t="str">
        <f>T10</f>
        <v>ふじみ野</v>
      </c>
      <c r="V9" s="178"/>
      <c r="W9" s="179"/>
      <c r="X9" s="177" t="str">
        <f>T11</f>
        <v>所沢北A</v>
      </c>
      <c r="Y9" s="178"/>
      <c r="Z9" s="179"/>
      <c r="AA9" s="177" t="str">
        <f>T12</f>
        <v>大宮開成</v>
      </c>
      <c r="AB9" s="178"/>
      <c r="AC9" s="179"/>
      <c r="AD9" s="177" t="str">
        <f>T13</f>
        <v>大宮南B</v>
      </c>
      <c r="AE9" s="178"/>
      <c r="AF9" s="179"/>
      <c r="AG9" s="180" t="str">
        <f>T14</f>
        <v>浦和西</v>
      </c>
      <c r="AH9" s="180"/>
      <c r="AI9" s="180"/>
      <c r="AJ9" s="105" t="s">
        <v>430</v>
      </c>
      <c r="AK9" s="115" t="s">
        <v>431</v>
      </c>
    </row>
    <row r="10" spans="1:37" ht="13.5">
      <c r="A10" s="57" t="str">
        <f>'対戦表'!F4</f>
        <v>春日部B</v>
      </c>
      <c r="B10" s="181"/>
      <c r="C10" s="182"/>
      <c r="D10" s="183"/>
      <c r="E10" s="117">
        <v>3</v>
      </c>
      <c r="F10" s="109" t="str">
        <f>IF(ISBLANK(E10),"",IF(E10&gt;G10,"○",IF(E10&lt;G10,"×","△")))</f>
        <v>×</v>
      </c>
      <c r="G10" s="118">
        <v>9</v>
      </c>
      <c r="H10" s="117">
        <v>8</v>
      </c>
      <c r="I10" s="109" t="str">
        <f>IF(ISBLANK(H10),"",IF(H10&gt;J10,"○",IF(H10&lt;J10,"×","△")))</f>
        <v>○</v>
      </c>
      <c r="J10" s="118">
        <v>6</v>
      </c>
      <c r="K10" s="117">
        <v>3</v>
      </c>
      <c r="L10" s="109" t="str">
        <f>IF(ISBLANK(K10),"",IF(K10&gt;M10,"○",IF(K10&lt;M10,"×","△")))</f>
        <v>×</v>
      </c>
      <c r="M10" s="118">
        <v>12</v>
      </c>
      <c r="N10" s="117">
        <v>8</v>
      </c>
      <c r="O10" s="109" t="str">
        <f>IF(ISBLANK(N10),"",IF(N10&gt;P10,"○",IF(N10&lt;P10,"×","△")))</f>
        <v>○</v>
      </c>
      <c r="P10" s="118">
        <v>1</v>
      </c>
      <c r="Q10" s="105">
        <f>COUNTIF(B10:P10,"○")*3+COUNTIF(B10:P10,"△")*1</f>
        <v>6</v>
      </c>
      <c r="R10" s="115">
        <f>RANK(Q10,$Q$10:$Q$14)</f>
        <v>3</v>
      </c>
      <c r="S10" s="44"/>
      <c r="T10" s="57" t="str">
        <f>'対戦表'!H4</f>
        <v>ふじみ野</v>
      </c>
      <c r="U10" s="181"/>
      <c r="V10" s="182"/>
      <c r="W10" s="183"/>
      <c r="X10" s="117">
        <v>6</v>
      </c>
      <c r="Y10" s="109" t="str">
        <f>IF(ISBLANK(X10),"",IF(X10&gt;Z10,"○",IF(X10&lt;Z10,"×","△")))</f>
        <v>×</v>
      </c>
      <c r="Z10" s="118">
        <v>8</v>
      </c>
      <c r="AA10" s="117">
        <v>4</v>
      </c>
      <c r="AB10" s="109" t="str">
        <f>IF(ISBLANK(AA10),"",IF(AA10&gt;AC10,"○",IF(AA10&lt;AC10,"×","△")))</f>
        <v>△</v>
      </c>
      <c r="AC10" s="118">
        <v>4</v>
      </c>
      <c r="AD10" s="117">
        <v>11</v>
      </c>
      <c r="AE10" s="109" t="str">
        <f>IF(ISBLANK(AD10),"",IF(AD10&gt;AF10,"○",IF(AD10&lt;AF10,"×","△")))</f>
        <v>○</v>
      </c>
      <c r="AF10" s="118">
        <v>2</v>
      </c>
      <c r="AG10" s="117">
        <v>5</v>
      </c>
      <c r="AH10" s="109" t="str">
        <f>IF(ISBLANK(AG10),"",IF(AG10&gt;AI10,"○",IF(AG10&lt;AI10,"×","△")))</f>
        <v>×</v>
      </c>
      <c r="AI10" s="118">
        <v>13</v>
      </c>
      <c r="AJ10" s="105">
        <f>COUNTIF(U10:AI10,"○")*3+COUNTIF(U10:AI10,"△")*1</f>
        <v>4</v>
      </c>
      <c r="AK10" s="115">
        <f>RANK(AJ10,$AJ$10:$AJ$14)</f>
        <v>4</v>
      </c>
    </row>
    <row r="11" spans="1:37" ht="13.5">
      <c r="A11" s="154" t="str">
        <f>'対戦表'!F5</f>
        <v>埼玉栄A</v>
      </c>
      <c r="B11" s="119">
        <f>IF(ISBLANK(G10),"",(G10))</f>
        <v>9</v>
      </c>
      <c r="C11" s="120" t="str">
        <f>IF(F10="○","×",IF(F10="×","○",IF(F10="△","△",IF(F10="",""))))</f>
        <v>○</v>
      </c>
      <c r="D11" s="121">
        <f>IF(ISBLANK(E10),"",(E10))</f>
        <v>3</v>
      </c>
      <c r="E11" s="184"/>
      <c r="F11" s="185"/>
      <c r="G11" s="185"/>
      <c r="H11" s="117">
        <v>12</v>
      </c>
      <c r="I11" s="109" t="str">
        <f>IF(ISBLANK(H11),"",IF(H11&gt;J11,"○",IF(H11&lt;J11,"×","△")))</f>
        <v>○</v>
      </c>
      <c r="J11" s="118">
        <v>2</v>
      </c>
      <c r="K11" s="117">
        <v>6</v>
      </c>
      <c r="L11" s="109" t="str">
        <f>IF(ISBLANK(K11),"",IF(K11&gt;M11,"○",IF(K11&lt;M11,"×","△")))</f>
        <v>○</v>
      </c>
      <c r="M11" s="118">
        <v>4</v>
      </c>
      <c r="N11" s="117">
        <v>16</v>
      </c>
      <c r="O11" s="109" t="str">
        <f>IF(ISBLANK(N11),"",IF(N11&gt;P11,"○",IF(N11&lt;P11,"×","△")))</f>
        <v>○</v>
      </c>
      <c r="P11" s="118">
        <v>1</v>
      </c>
      <c r="Q11" s="105">
        <f>COUNTIF(B11:P11,"○")*3+COUNTIF(B11:P11,"△")*1</f>
        <v>12</v>
      </c>
      <c r="R11" s="115">
        <f>RANK(Q11,$Q$10:$Q$14)</f>
        <v>1</v>
      </c>
      <c r="S11" s="44"/>
      <c r="T11" s="57" t="str">
        <f>'対戦表'!H5</f>
        <v>所沢北A</v>
      </c>
      <c r="U11" s="119">
        <f>IF(ISBLANK(Z10),"",(Z10))</f>
        <v>8</v>
      </c>
      <c r="V11" s="120" t="str">
        <f>IF(Y10="○","×",IF(Y10="×","○",IF(Y10="△","△",IF(Y10="",""))))</f>
        <v>○</v>
      </c>
      <c r="W11" s="121">
        <f>IF(ISBLANK(X10),"",(X10))</f>
        <v>6</v>
      </c>
      <c r="X11" s="184"/>
      <c r="Y11" s="185"/>
      <c r="Z11" s="185"/>
      <c r="AA11" s="117">
        <v>6</v>
      </c>
      <c r="AB11" s="109" t="str">
        <f>IF(ISBLANK(AA11),"",IF(AA11&gt;AC11,"○",IF(AA11&lt;AC11,"×","△")))</f>
        <v>△</v>
      </c>
      <c r="AC11" s="118">
        <v>6</v>
      </c>
      <c r="AD11" s="117">
        <v>10</v>
      </c>
      <c r="AE11" s="109" t="str">
        <f>IF(ISBLANK(AD11),"",IF(AD11&gt;AF11,"○",IF(AD11&lt;AF11,"×","△")))</f>
        <v>○</v>
      </c>
      <c r="AF11" s="118">
        <v>3</v>
      </c>
      <c r="AG11" s="117">
        <v>7</v>
      </c>
      <c r="AH11" s="109" t="str">
        <f>IF(ISBLANK(AG11),"",IF(AG11&gt;AI11,"○",IF(AG11&lt;AI11,"×","△")))</f>
        <v>△</v>
      </c>
      <c r="AI11" s="118">
        <v>7</v>
      </c>
      <c r="AJ11" s="105">
        <f>COUNTIF(U11:AI11,"○")*3+COUNTIF(U11:AI11,"△")*1</f>
        <v>8</v>
      </c>
      <c r="AK11" s="115">
        <f>RANK(AJ11,$AJ$10:$AJ$14)</f>
        <v>2</v>
      </c>
    </row>
    <row r="12" spans="1:37" ht="13.5">
      <c r="A12" s="57" t="str">
        <f>'対戦表'!F6</f>
        <v>開智</v>
      </c>
      <c r="B12" s="119">
        <f>IF(ISBLANK(J10),"",(J10))</f>
        <v>6</v>
      </c>
      <c r="C12" s="120" t="str">
        <f>IF(I10="○","×",IF(I10="×","○",IF(I10="△","△",IF(I10="",""))))</f>
        <v>×</v>
      </c>
      <c r="D12" s="121">
        <f>IF(ISBLANK(H10),"",(H10))</f>
        <v>8</v>
      </c>
      <c r="E12" s="119">
        <f>IF(ISBLANK(J11),"",(J11))</f>
        <v>2</v>
      </c>
      <c r="F12" s="120" t="str">
        <f>IF(I11="○","×",IF(I11="×","○",IF(I11="△","△",IF(I11="",""))))</f>
        <v>×</v>
      </c>
      <c r="G12" s="121">
        <f>IF(ISBLANK(H11),"",(H11))</f>
        <v>12</v>
      </c>
      <c r="H12" s="186"/>
      <c r="I12" s="186"/>
      <c r="J12" s="186"/>
      <c r="K12" s="117">
        <v>2</v>
      </c>
      <c r="L12" s="109" t="str">
        <f>IF(ISBLANK(K12),"",IF(K12&gt;M12,"○",IF(K12&lt;M12,"×","△")))</f>
        <v>×</v>
      </c>
      <c r="M12" s="118">
        <v>17</v>
      </c>
      <c r="N12" s="117">
        <v>4</v>
      </c>
      <c r="O12" s="109" t="str">
        <f>IF(ISBLANK(N12),"",IF(N12&gt;P12,"○",IF(N12&lt;P12,"×","△")))</f>
        <v>×</v>
      </c>
      <c r="P12" s="118">
        <v>7</v>
      </c>
      <c r="Q12" s="105">
        <f>COUNTIF(B12:P12,"○")*3+COUNTIF(B12:P12,"△")*1</f>
        <v>0</v>
      </c>
      <c r="R12" s="115">
        <f>RANK(Q12,$Q$10:$Q$14)</f>
        <v>5</v>
      </c>
      <c r="S12" s="44"/>
      <c r="T12" s="57" t="str">
        <f>'対戦表'!H6</f>
        <v>大宮開成</v>
      </c>
      <c r="U12" s="119">
        <f>IF(ISBLANK(AC10),"",(AC10))</f>
        <v>4</v>
      </c>
      <c r="V12" s="120" t="str">
        <f>IF(AB10="○","×",IF(AB10="×","○",IF(AB10="△","△",IF(AB10="",""))))</f>
        <v>△</v>
      </c>
      <c r="W12" s="121">
        <f>IF(ISBLANK(AA10),"",(AA10))</f>
        <v>4</v>
      </c>
      <c r="X12" s="119">
        <f>IF(ISBLANK(AC11),"",(AC11))</f>
        <v>6</v>
      </c>
      <c r="Y12" s="120" t="str">
        <f>IF(AB11="○","×",IF(AB11="×","○",IF(AB11="△","△",IF(AB11="",""))))</f>
        <v>△</v>
      </c>
      <c r="Z12" s="121">
        <f>IF(ISBLANK(AA11),"",(AA11))</f>
        <v>6</v>
      </c>
      <c r="AA12" s="186"/>
      <c r="AB12" s="186"/>
      <c r="AC12" s="186"/>
      <c r="AD12" s="117">
        <v>8</v>
      </c>
      <c r="AE12" s="109" t="str">
        <f>IF(ISBLANK(AD12),"",IF(AD12&gt;AF12,"○",IF(AD12&lt;AF12,"×","△")))</f>
        <v>○</v>
      </c>
      <c r="AF12" s="118">
        <v>5</v>
      </c>
      <c r="AG12" s="117">
        <v>3</v>
      </c>
      <c r="AH12" s="109" t="str">
        <f>IF(ISBLANK(AG12),"",IF(AG12&gt;AI12,"○",IF(AG12&lt;AI12,"×","△")))</f>
        <v>×</v>
      </c>
      <c r="AI12" s="118">
        <v>6</v>
      </c>
      <c r="AJ12" s="105">
        <f>COUNTIF(U12:AI12,"○")*3+COUNTIF(U12:AI12,"△")*1</f>
        <v>5</v>
      </c>
      <c r="AK12" s="115">
        <f>RANK(AJ12,$AJ$10:$AJ$14)</f>
        <v>3</v>
      </c>
    </row>
    <row r="13" spans="1:37" ht="13.5">
      <c r="A13" s="57" t="str">
        <f>'対戦表'!F7</f>
        <v>越谷南</v>
      </c>
      <c r="B13" s="119">
        <f>IF(ISBLANK(M10),"",(M10))</f>
        <v>12</v>
      </c>
      <c r="C13" s="120" t="str">
        <f>IF(L10="○","×",IF(L10="×","○",IF(L10="△","△",IF(L10="",""))))</f>
        <v>○</v>
      </c>
      <c r="D13" s="121">
        <f>IF(ISBLANK(K10),"",(K10))</f>
        <v>3</v>
      </c>
      <c r="E13" s="119">
        <f>IF(ISBLANK(M11),"",(M11))</f>
        <v>4</v>
      </c>
      <c r="F13" s="120" t="str">
        <f>IF(L11="○","×",IF(L11="×","○",IF(L11="△","△",IF(L11="",""))))</f>
        <v>×</v>
      </c>
      <c r="G13" s="121">
        <f>IF(ISBLANK(K11),"",(K11))</f>
        <v>6</v>
      </c>
      <c r="H13" s="128">
        <f>IF(ISBLANK(M12),"",(M12))</f>
        <v>17</v>
      </c>
      <c r="I13" s="129" t="str">
        <f>IF(L12="○","×",IF(L12="×","○",IF(L12="△","△",IF(L12="",""))))</f>
        <v>○</v>
      </c>
      <c r="J13" s="130">
        <f>IF(ISBLANK(K12),"",(K12))</f>
        <v>2</v>
      </c>
      <c r="K13" s="182"/>
      <c r="L13" s="182"/>
      <c r="M13" s="182"/>
      <c r="N13" s="117">
        <v>20</v>
      </c>
      <c r="O13" s="109" t="str">
        <f>IF(ISBLANK(N13),"",IF(N13&gt;P13,"○",IF(N13&lt;P13,"×","△")))</f>
        <v>○</v>
      </c>
      <c r="P13" s="118">
        <v>2</v>
      </c>
      <c r="Q13" s="105">
        <f>COUNTIF(B13:P13,"○")*3+COUNTIF(B13:P13,"△")*1</f>
        <v>9</v>
      </c>
      <c r="R13" s="115">
        <f>RANK(Q13,$Q$10:$Q$14)</f>
        <v>2</v>
      </c>
      <c r="S13" s="44"/>
      <c r="T13" s="57" t="str">
        <f>'対戦表'!H7</f>
        <v>大宮南B</v>
      </c>
      <c r="U13" s="119">
        <f>IF(ISBLANK(AF10),"",(AF10))</f>
        <v>2</v>
      </c>
      <c r="V13" s="120" t="str">
        <f>IF(AE10="○","×",IF(AE10="×","○",IF(AE10="△","△",IF(AE10="",""))))</f>
        <v>×</v>
      </c>
      <c r="W13" s="121">
        <f>IF(ISBLANK(AD10),"",(AD10))</f>
        <v>11</v>
      </c>
      <c r="X13" s="119">
        <f>IF(ISBLANK(AF11),"",(AF11))</f>
        <v>3</v>
      </c>
      <c r="Y13" s="120" t="str">
        <f>IF(AE11="○","×",IF(AE11="×","○",IF(AE11="△","△",IF(AE11="",""))))</f>
        <v>×</v>
      </c>
      <c r="Z13" s="121">
        <f>IF(ISBLANK(AD11),"",(AD11))</f>
        <v>10</v>
      </c>
      <c r="AA13" s="128">
        <f>IF(ISBLANK(AF12),"",(AF12))</f>
        <v>5</v>
      </c>
      <c r="AB13" s="129" t="str">
        <f>IF(AE12="○","×",IF(AE12="×","○",IF(AE12="△","△",IF(AE12="",""))))</f>
        <v>×</v>
      </c>
      <c r="AC13" s="130">
        <f>IF(ISBLANK(AD12),"",(AD12))</f>
        <v>8</v>
      </c>
      <c r="AD13" s="182"/>
      <c r="AE13" s="182"/>
      <c r="AF13" s="182"/>
      <c r="AG13" s="147">
        <v>0</v>
      </c>
      <c r="AH13" s="109" t="str">
        <f>IF(ISBLANK(AG13),"",IF(AG13&gt;AI13,"○",IF(AG13&lt;AI13,"×","△")))</f>
        <v>×</v>
      </c>
      <c r="AI13" s="148">
        <v>10</v>
      </c>
      <c r="AJ13" s="105">
        <f>COUNTIF(U13:AI13,"○")*3+COUNTIF(U13:AI13,"△")*1</f>
        <v>0</v>
      </c>
      <c r="AK13" s="115">
        <f>RANK(AJ13,$AJ$10:$AJ$14)</f>
        <v>5</v>
      </c>
    </row>
    <row r="14" spans="1:37" ht="13.5">
      <c r="A14" s="57" t="str">
        <f>'対戦表'!F8</f>
        <v>秩父農工</v>
      </c>
      <c r="B14" s="119">
        <f>IF(ISBLANK(P10),"",(P10))</f>
        <v>1</v>
      </c>
      <c r="C14" s="120" t="str">
        <f>IF(O10="○","×",IF(O10="×","○",IF(O10="△","△",IF(O10="",""))))</f>
        <v>×</v>
      </c>
      <c r="D14" s="121">
        <f>IF(ISBLANK(N10),"",(N10))</f>
        <v>8</v>
      </c>
      <c r="E14" s="119">
        <f>IF(ISBLANK(P11),"",(P11))</f>
        <v>1</v>
      </c>
      <c r="F14" s="120" t="str">
        <f>IF(O11="○","×",IF(O11="×","○",IF(O11="△","△",IF(O11="",""))))</f>
        <v>×</v>
      </c>
      <c r="G14" s="121">
        <f>IF(ISBLANK(N11),"",(N11))</f>
        <v>16</v>
      </c>
      <c r="H14" s="119">
        <f>IF(ISBLANK(P12),"",(P12))</f>
        <v>7</v>
      </c>
      <c r="I14" s="120" t="str">
        <f>IF(O12="○","×",IF(O12="×","○",IF(O12="△","△",IF(O12="",""))))</f>
        <v>○</v>
      </c>
      <c r="J14" s="121">
        <f>IF(ISBLANK(N12),"",(N12))</f>
        <v>4</v>
      </c>
      <c r="K14" s="119">
        <f>IF(ISBLANK(P13),"",(P13))</f>
        <v>2</v>
      </c>
      <c r="L14" s="129" t="str">
        <f>IF(O13="○","×",IF(O13="×","○",IF(O13="△","△",IF(O13="",""))))</f>
        <v>×</v>
      </c>
      <c r="M14" s="121">
        <f>IF(ISBLANK(N13),"",(N13))</f>
        <v>20</v>
      </c>
      <c r="N14" s="187"/>
      <c r="O14" s="187"/>
      <c r="P14" s="188"/>
      <c r="Q14" s="105">
        <f>COUNTIF(B14:P14,"○")*3+COUNTIF(B14:P14,"△")*1</f>
        <v>3</v>
      </c>
      <c r="R14" s="115">
        <f>RANK(Q14,$Q$10:$Q$14)</f>
        <v>4</v>
      </c>
      <c r="S14" s="44"/>
      <c r="T14" s="154" t="str">
        <f>'対戦表'!H8</f>
        <v>浦和西</v>
      </c>
      <c r="U14" s="119">
        <f>IF(ISBLANK(AI10),"",(AI10))</f>
        <v>13</v>
      </c>
      <c r="V14" s="120" t="str">
        <f>IF(AH10="○","×",IF(AH10="×","○",IF(AH10="△","△",IF(AH10="",""))))</f>
        <v>○</v>
      </c>
      <c r="W14" s="121">
        <f>IF(ISBLANK(AG10),"",(AG10))</f>
        <v>5</v>
      </c>
      <c r="X14" s="119">
        <f>IF(ISBLANK(AI11),"",(AI11))</f>
        <v>7</v>
      </c>
      <c r="Y14" s="120" t="str">
        <f>IF(AH11="○","×",IF(AH11="×","○",IF(AH11="△","△",IF(AH11="",""))))</f>
        <v>△</v>
      </c>
      <c r="Z14" s="121">
        <f>IF(ISBLANK(AG11),"",(AG11))</f>
        <v>7</v>
      </c>
      <c r="AA14" s="119">
        <f>IF(ISBLANK(AI12),"",(AI12))</f>
        <v>6</v>
      </c>
      <c r="AB14" s="120" t="str">
        <f>IF(AH12="○","×",IF(AH12="×","○",IF(AH12="△","△",IF(AH12="",""))))</f>
        <v>○</v>
      </c>
      <c r="AC14" s="121">
        <f>IF(ISBLANK(AG12),"",(AG12))</f>
        <v>3</v>
      </c>
      <c r="AD14" s="119">
        <f>IF(ISBLANK(AI13),"",(AI13))</f>
        <v>10</v>
      </c>
      <c r="AE14" s="129" t="str">
        <f>IF(AH13="○","×",IF(AH13="×","○",IF(AH13="△","△",IF(AH13="",""))))</f>
        <v>○</v>
      </c>
      <c r="AF14" s="121">
        <f>IF(ISBLANK(AG13),"",(AG13))</f>
        <v>0</v>
      </c>
      <c r="AG14" s="189"/>
      <c r="AH14" s="189"/>
      <c r="AI14" s="190"/>
      <c r="AJ14" s="105">
        <f>COUNTIF(U14:AI14,"○")*3+COUNTIF(U14:AI14,"△")*1</f>
        <v>10</v>
      </c>
      <c r="AK14" s="115">
        <f>RANK(AJ14,$AJ$10:$AJ$14)</f>
        <v>1</v>
      </c>
    </row>
    <row r="15" spans="1:37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32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32"/>
    </row>
    <row r="16" spans="1:37" ht="13.5">
      <c r="A16" s="105" t="s">
        <v>437</v>
      </c>
      <c r="B16" s="179" t="str">
        <f>A17</f>
        <v>朝霞</v>
      </c>
      <c r="C16" s="180"/>
      <c r="D16" s="180"/>
      <c r="E16" s="180" t="str">
        <f>A18</f>
        <v>越ケ谷</v>
      </c>
      <c r="F16" s="180"/>
      <c r="G16" s="180"/>
      <c r="H16" s="180" t="str">
        <f>A19</f>
        <v>大宮・川口青陵</v>
      </c>
      <c r="I16" s="180"/>
      <c r="J16" s="180"/>
      <c r="K16" s="180" t="str">
        <f>A20</f>
        <v>春日部共栄B</v>
      </c>
      <c r="L16" s="180"/>
      <c r="M16" s="180"/>
      <c r="N16" s="180" t="str">
        <f>A21</f>
        <v>春日部東</v>
      </c>
      <c r="O16" s="180"/>
      <c r="P16" s="180"/>
      <c r="Q16" s="105" t="s">
        <v>430</v>
      </c>
      <c r="R16" s="115" t="s">
        <v>431</v>
      </c>
      <c r="S16" s="44"/>
      <c r="T16" s="105" t="s">
        <v>438</v>
      </c>
      <c r="U16" s="177" t="str">
        <f>T17</f>
        <v>伊奈学園A</v>
      </c>
      <c r="V16" s="178"/>
      <c r="W16" s="179"/>
      <c r="X16" s="177" t="str">
        <f>T18</f>
        <v>熊谷</v>
      </c>
      <c r="Y16" s="178"/>
      <c r="Z16" s="179"/>
      <c r="AA16" s="177" t="str">
        <f>T19</f>
        <v>埼玉栄B</v>
      </c>
      <c r="AB16" s="178"/>
      <c r="AC16" s="179"/>
      <c r="AD16" s="177" t="str">
        <f>T20</f>
        <v>浦和学院</v>
      </c>
      <c r="AE16" s="178"/>
      <c r="AF16" s="179"/>
      <c r="AG16" s="180" t="str">
        <f>T21</f>
        <v>坂戸</v>
      </c>
      <c r="AH16" s="180"/>
      <c r="AI16" s="180"/>
      <c r="AJ16" s="105" t="s">
        <v>430</v>
      </c>
      <c r="AK16" s="115" t="s">
        <v>431</v>
      </c>
    </row>
    <row r="17" spans="1:37" ht="13.5">
      <c r="A17" s="57" t="str">
        <f>'対戦表'!J4</f>
        <v>朝霞</v>
      </c>
      <c r="B17" s="181"/>
      <c r="C17" s="182"/>
      <c r="D17" s="183"/>
      <c r="E17" s="117">
        <v>1</v>
      </c>
      <c r="F17" s="109" t="str">
        <f>IF(ISBLANK(E17),"",IF(E17&gt;G17,"○",IF(E17&lt;G17,"×","△")))</f>
        <v>×</v>
      </c>
      <c r="G17" s="118">
        <v>13</v>
      </c>
      <c r="H17" s="117">
        <v>7</v>
      </c>
      <c r="I17" s="109" t="str">
        <f>IF(ISBLANK(H17),"",IF(H17&gt;J17,"○",IF(H17&lt;J17,"×","△")))</f>
        <v>○</v>
      </c>
      <c r="J17" s="118">
        <v>4</v>
      </c>
      <c r="K17" s="117">
        <v>6</v>
      </c>
      <c r="L17" s="109" t="str">
        <f>IF(ISBLANK(K17),"",IF(K17&gt;M17,"○",IF(K17&lt;M17,"×","△")))</f>
        <v>○</v>
      </c>
      <c r="M17" s="118">
        <v>5</v>
      </c>
      <c r="N17" s="117">
        <v>6</v>
      </c>
      <c r="O17" s="109" t="str">
        <f>IF(ISBLANK(N17),"",IF(N17&gt;P17,"○",IF(N17&lt;P17,"×","△")))</f>
        <v>○</v>
      </c>
      <c r="P17" s="118">
        <v>5</v>
      </c>
      <c r="Q17" s="105">
        <f>COUNTIF(B17:P17,"○")*3+COUNTIF(B17:P17,"△")*1</f>
        <v>9</v>
      </c>
      <c r="R17" s="115">
        <f>RANK(Q17,$Q$17:$Q$21)</f>
        <v>2</v>
      </c>
      <c r="S17" s="44"/>
      <c r="T17" s="57" t="str">
        <f>'対戦表'!L4</f>
        <v>伊奈学園A</v>
      </c>
      <c r="U17" s="181"/>
      <c r="V17" s="182"/>
      <c r="W17" s="183"/>
      <c r="X17" s="117">
        <v>15</v>
      </c>
      <c r="Y17" s="109" t="str">
        <f>IF(ISBLANK(X17),"",IF(X17&gt;Z17,"○",IF(X17&lt;Z17,"×","△")))</f>
        <v>○</v>
      </c>
      <c r="Z17" s="118">
        <v>3</v>
      </c>
      <c r="AA17" s="117">
        <v>8</v>
      </c>
      <c r="AB17" s="109" t="str">
        <f>IF(ISBLANK(AA17),"",IF(AA17&gt;AC17,"○",IF(AA17&lt;AC17,"×","△")))</f>
        <v>○</v>
      </c>
      <c r="AC17" s="118">
        <v>6</v>
      </c>
      <c r="AD17" s="117">
        <v>4</v>
      </c>
      <c r="AE17" s="109" t="str">
        <f>IF(ISBLANK(AD17),"",IF(AD17&gt;AF17,"○",IF(AD17&lt;AF17,"×","△")))</f>
        <v>×</v>
      </c>
      <c r="AF17" s="118">
        <v>12</v>
      </c>
      <c r="AG17" s="117">
        <v>7</v>
      </c>
      <c r="AH17" s="109" t="str">
        <f>IF(ISBLANK(AG17),"",IF(AG17&gt;AI17,"○",IF(AG17&lt;AI17,"×","△")))</f>
        <v>×</v>
      </c>
      <c r="AI17" s="118">
        <v>8</v>
      </c>
      <c r="AJ17" s="105">
        <f>COUNTIF(U17:AI17,"○")*3+COUNTIF(U17:AI17,"△")*1</f>
        <v>6</v>
      </c>
      <c r="AK17" s="115">
        <f>RANK(AJ17,$AJ$17:$AJ$21)</f>
        <v>2</v>
      </c>
    </row>
    <row r="18" spans="1:37" ht="13.5">
      <c r="A18" s="154" t="str">
        <f>'対戦表'!J5</f>
        <v>越ケ谷</v>
      </c>
      <c r="B18" s="119">
        <f>IF(ISBLANK(G17),"",(G17))</f>
        <v>13</v>
      </c>
      <c r="C18" s="120" t="str">
        <f>IF(F17="○","×",IF(F17="×","○",IF(F17="△","△",IF(F17="",""))))</f>
        <v>○</v>
      </c>
      <c r="D18" s="121">
        <f>IF(ISBLANK(E17),"",(E17))</f>
        <v>1</v>
      </c>
      <c r="E18" s="184"/>
      <c r="F18" s="185"/>
      <c r="G18" s="185"/>
      <c r="H18" s="117">
        <v>12</v>
      </c>
      <c r="I18" s="109" t="str">
        <f>IF(ISBLANK(H18),"",IF(H18&gt;J18,"○",IF(H18&lt;J18,"×","△")))</f>
        <v>○</v>
      </c>
      <c r="J18" s="118">
        <v>6</v>
      </c>
      <c r="K18" s="117">
        <v>13</v>
      </c>
      <c r="L18" s="146" t="str">
        <f>IF(ISBLANK(K18),"",IF(K18&gt;M18,"○",IF(K18&lt;M18,"×","△")))</f>
        <v>○</v>
      </c>
      <c r="M18" s="118">
        <v>3</v>
      </c>
      <c r="N18" s="117">
        <v>10</v>
      </c>
      <c r="O18" s="109" t="str">
        <f>IF(ISBLANK(N18),"",IF(N18&gt;P18,"○",IF(N18&lt;P18,"×","△")))</f>
        <v>○</v>
      </c>
      <c r="P18" s="118">
        <v>6</v>
      </c>
      <c r="Q18" s="105">
        <f>COUNTIF(B18:P18,"○")*3+COUNTIF(B18:P18,"△")*1</f>
        <v>12</v>
      </c>
      <c r="R18" s="115">
        <f>RANK(Q18,$Q$17:$Q$21)</f>
        <v>1</v>
      </c>
      <c r="S18" s="44"/>
      <c r="T18" s="57" t="str">
        <f>'対戦表'!L5</f>
        <v>熊谷</v>
      </c>
      <c r="U18" s="119">
        <f>IF(ISBLANK(Z17),"",(Z17))</f>
        <v>3</v>
      </c>
      <c r="V18" s="120" t="str">
        <f>IF(Y17="○","×",IF(Y17="×","○",IF(Y17="△","△",IF(Y17="",""))))</f>
        <v>×</v>
      </c>
      <c r="W18" s="121">
        <f>IF(ISBLANK(X17),"",(X17))</f>
        <v>15</v>
      </c>
      <c r="X18" s="184"/>
      <c r="Y18" s="185"/>
      <c r="Z18" s="185"/>
      <c r="AA18" s="117">
        <v>2</v>
      </c>
      <c r="AB18" s="109" t="str">
        <f>IF(ISBLANK(AA18),"",IF(AA18&gt;AC18,"○",IF(AA18&lt;AC18,"×","△")))</f>
        <v>×</v>
      </c>
      <c r="AC18" s="118">
        <v>19</v>
      </c>
      <c r="AD18" s="117">
        <v>1</v>
      </c>
      <c r="AE18" s="109" t="str">
        <f>IF(ISBLANK(AD18),"",IF(AD18&gt;AF18,"○",IF(AD18&lt;AF18,"×","△")))</f>
        <v>×</v>
      </c>
      <c r="AF18" s="118">
        <v>26</v>
      </c>
      <c r="AG18" s="117">
        <v>5</v>
      </c>
      <c r="AH18" s="109" t="str">
        <f>IF(ISBLANK(AG18),"",IF(AG18&gt;AI18,"○",IF(AG18&lt;AI18,"×","△")))</f>
        <v>×</v>
      </c>
      <c r="AI18" s="118">
        <v>13</v>
      </c>
      <c r="AJ18" s="105">
        <f>COUNTIF(U18:AI18,"○")*3+COUNTIF(U18:AI18,"△")*1</f>
        <v>0</v>
      </c>
      <c r="AK18" s="115">
        <f>RANK(AJ18,$AJ$17:$AJ$21)</f>
        <v>5</v>
      </c>
    </row>
    <row r="19" spans="1:37" ht="13.5">
      <c r="A19" s="57" t="str">
        <f>'対戦表'!J6</f>
        <v>大宮・川口青陵</v>
      </c>
      <c r="B19" s="119">
        <f>IF(ISBLANK(J17),"",(J17))</f>
        <v>4</v>
      </c>
      <c r="C19" s="120" t="str">
        <f>IF(I17="○","×",IF(I17="×","○",IF(I17="△","△",IF(I17="",""))))</f>
        <v>×</v>
      </c>
      <c r="D19" s="121">
        <f>IF(ISBLANK(H17),"",(H17))</f>
        <v>7</v>
      </c>
      <c r="E19" s="119">
        <f>IF(ISBLANK(J18),"",(J18))</f>
        <v>6</v>
      </c>
      <c r="F19" s="120" t="str">
        <f>IF(I18="○","×",IF(I18="×","○",IF(I18="△","△",IF(I18="",""))))</f>
        <v>×</v>
      </c>
      <c r="G19" s="121">
        <f>IF(ISBLANK(H18),"",(H18))</f>
        <v>12</v>
      </c>
      <c r="H19" s="186"/>
      <c r="I19" s="186"/>
      <c r="J19" s="186"/>
      <c r="K19" s="117">
        <v>7</v>
      </c>
      <c r="L19" s="146" t="str">
        <f>IF(ISBLANK(K19),"",IF(K19&gt;M19,"○",IF(K19&lt;M19,"×","△")))</f>
        <v>○</v>
      </c>
      <c r="M19" s="118">
        <v>4</v>
      </c>
      <c r="N19" s="117">
        <v>9</v>
      </c>
      <c r="O19" s="109" t="str">
        <f>IF(ISBLANK(N19),"",IF(N19&gt;P19,"○",IF(N19&lt;P19,"×","△")))</f>
        <v>○</v>
      </c>
      <c r="P19" s="118">
        <v>7</v>
      </c>
      <c r="Q19" s="105">
        <f>COUNTIF(B19:P19,"○")*3+COUNTIF(B19:P19,"△")*1</f>
        <v>6</v>
      </c>
      <c r="R19" s="115">
        <f>RANK(Q19,$Q$17:$Q$21)</f>
        <v>3</v>
      </c>
      <c r="S19" s="44"/>
      <c r="T19" s="57" t="str">
        <f>'対戦表'!L6</f>
        <v>埼玉栄B</v>
      </c>
      <c r="U19" s="119">
        <f>IF(ISBLANK(AC17),"",(AC17))</f>
        <v>6</v>
      </c>
      <c r="V19" s="120" t="str">
        <f>IF(AB17="○","×",IF(AB17="×","○",IF(AB17="△","△",IF(AB17="",""))))</f>
        <v>×</v>
      </c>
      <c r="W19" s="121">
        <f>IF(ISBLANK(AA17),"",(AA17))</f>
        <v>8</v>
      </c>
      <c r="X19" s="119">
        <f>IF(ISBLANK(AC18),"",(AC18))</f>
        <v>19</v>
      </c>
      <c r="Y19" s="120" t="str">
        <f>IF(AB18="○","×",IF(AB18="×","○",IF(AB18="△","△",IF(AB18="",""))))</f>
        <v>○</v>
      </c>
      <c r="Z19" s="121">
        <f>IF(ISBLANK(AA18),"",(AA18))</f>
        <v>2</v>
      </c>
      <c r="AA19" s="186"/>
      <c r="AB19" s="186"/>
      <c r="AC19" s="186"/>
      <c r="AD19" s="117">
        <v>2</v>
      </c>
      <c r="AE19" s="109" t="str">
        <f>IF(ISBLANK(AD19),"",IF(AD19&gt;AF19,"○",IF(AD19&lt;AF19,"×","△")))</f>
        <v>×</v>
      </c>
      <c r="AF19" s="118">
        <v>15</v>
      </c>
      <c r="AG19" s="117">
        <v>10</v>
      </c>
      <c r="AH19" s="109" t="str">
        <f>IF(ISBLANK(AG19),"",IF(AG19&gt;AI19,"○",IF(AG19&lt;AI19,"×","△")))</f>
        <v>○</v>
      </c>
      <c r="AI19" s="118">
        <v>4</v>
      </c>
      <c r="AJ19" s="105">
        <f>COUNTIF(U19:AI19,"○")*3+COUNTIF(U19:AI19,"△")*1</f>
        <v>6</v>
      </c>
      <c r="AK19" s="115">
        <f>RANK(AJ19,$AJ$17:$AJ$21)</f>
        <v>2</v>
      </c>
    </row>
    <row r="20" spans="1:37" ht="13.5">
      <c r="A20" s="57" t="str">
        <f>'対戦表'!J7</f>
        <v>春日部共栄B</v>
      </c>
      <c r="B20" s="119">
        <f>IF(ISBLANK(M17),"",(M17))</f>
        <v>5</v>
      </c>
      <c r="C20" s="120" t="str">
        <f>IF(L17="○","×",IF(L17="×","○",IF(L17="△","△",IF(L17="",""))))</f>
        <v>×</v>
      </c>
      <c r="D20" s="121">
        <f>IF(ISBLANK(K17),"",(K17))</f>
        <v>6</v>
      </c>
      <c r="E20" s="119">
        <f>IF(ISBLANK(M18),"",(M18))</f>
        <v>3</v>
      </c>
      <c r="F20" s="120" t="str">
        <f>IF(L18="○","×",IF(L18="×","○",IF(L18="△","△",IF(L18="",""))))</f>
        <v>×</v>
      </c>
      <c r="G20" s="121">
        <f>IF(ISBLANK(K18),"",(K18))</f>
        <v>13</v>
      </c>
      <c r="H20" s="128">
        <f>IF(ISBLANK(M19),"",(M19))</f>
        <v>4</v>
      </c>
      <c r="I20" s="129" t="str">
        <f>IF(L19="○","×",IF(L19="×","○",IF(L19="△","△",IF(L19="",""))))</f>
        <v>×</v>
      </c>
      <c r="J20" s="130">
        <f>IF(ISBLANK(K19),"",(K19))</f>
        <v>7</v>
      </c>
      <c r="K20" s="182"/>
      <c r="L20" s="182"/>
      <c r="M20" s="182"/>
      <c r="N20" s="117">
        <v>9</v>
      </c>
      <c r="O20" s="109" t="str">
        <f>IF(ISBLANK(N20),"",IF(N20&gt;P20,"○",IF(N20&lt;P20,"×","△")))</f>
        <v>×</v>
      </c>
      <c r="P20" s="118">
        <v>12</v>
      </c>
      <c r="Q20" s="105">
        <f>COUNTIF(B20:P20,"○")*3+COUNTIF(B20:P20,"△")*1</f>
        <v>0</v>
      </c>
      <c r="R20" s="115">
        <f>RANK(Q20,$Q$17:$Q$21)</f>
        <v>5</v>
      </c>
      <c r="S20" s="44"/>
      <c r="T20" s="154" t="str">
        <f>'対戦表'!L7</f>
        <v>浦和学院</v>
      </c>
      <c r="U20" s="119">
        <f>IF(ISBLANK(AF17),"",(AF17))</f>
        <v>12</v>
      </c>
      <c r="V20" s="120" t="str">
        <f>IF(AE17="○","×",IF(AE17="×","○",IF(AE17="△","△",IF(AE17="",""))))</f>
        <v>○</v>
      </c>
      <c r="W20" s="121">
        <f>IF(ISBLANK(AD17),"",(AD17))</f>
        <v>4</v>
      </c>
      <c r="X20" s="119">
        <f>IF(ISBLANK(AF18),"",(AF18))</f>
        <v>26</v>
      </c>
      <c r="Y20" s="120" t="str">
        <f>IF(AE18="○","×",IF(AE18="×","○",IF(AE18="△","△",IF(AE18="",""))))</f>
        <v>○</v>
      </c>
      <c r="Z20" s="121">
        <f>IF(ISBLANK(AD18),"",(AD18))</f>
        <v>1</v>
      </c>
      <c r="AA20" s="128">
        <f>IF(ISBLANK(AF19),"",(AF19))</f>
        <v>15</v>
      </c>
      <c r="AB20" s="129" t="str">
        <f>IF(AE19="○","×",IF(AE19="×","○",IF(AE19="△","△",IF(AE19="",""))))</f>
        <v>○</v>
      </c>
      <c r="AC20" s="130">
        <f>IF(ISBLANK(AD19),"",(AD19))</f>
        <v>2</v>
      </c>
      <c r="AD20" s="182"/>
      <c r="AE20" s="182"/>
      <c r="AF20" s="182"/>
      <c r="AG20" s="117">
        <v>20</v>
      </c>
      <c r="AH20" s="109" t="str">
        <f>IF(ISBLANK(AG20),"",IF(AG20&gt;AI20,"○",IF(AG20&lt;AI20,"×","△")))</f>
        <v>○</v>
      </c>
      <c r="AI20" s="118">
        <v>1</v>
      </c>
      <c r="AJ20" s="105">
        <f>COUNTIF(U20:AI20,"○")*3+COUNTIF(U20:AI20,"△")*1</f>
        <v>12</v>
      </c>
      <c r="AK20" s="115">
        <f>RANK(AJ20,$AJ$17:$AJ$21)</f>
        <v>1</v>
      </c>
    </row>
    <row r="21" spans="1:37" ht="13.5">
      <c r="A21" s="57" t="str">
        <f>'対戦表'!J8</f>
        <v>春日部東</v>
      </c>
      <c r="B21" s="119">
        <f>IF(ISBLANK(P17),"",(P17))</f>
        <v>5</v>
      </c>
      <c r="C21" s="120" t="str">
        <f>IF(O17="○","×",IF(O17="×","○",IF(O17="△","△",IF(O17="",""))))</f>
        <v>×</v>
      </c>
      <c r="D21" s="121">
        <f>IF(ISBLANK(N17),"",(N17))</f>
        <v>6</v>
      </c>
      <c r="E21" s="119">
        <f>IF(ISBLANK(P18),"",(P18))</f>
        <v>6</v>
      </c>
      <c r="F21" s="120" t="str">
        <f>IF(O18="○","×",IF(O18="×","○",IF(O18="△","△",IF(O18="",""))))</f>
        <v>×</v>
      </c>
      <c r="G21" s="121">
        <f>IF(ISBLANK(N18),"",(N18))</f>
        <v>10</v>
      </c>
      <c r="H21" s="119">
        <f>IF(ISBLANK(P19),"",(P19))</f>
        <v>7</v>
      </c>
      <c r="I21" s="120" t="str">
        <f>IF(O19="○","×",IF(O19="×","○",IF(O19="△","△",IF(O19="",""))))</f>
        <v>×</v>
      </c>
      <c r="J21" s="121">
        <f>IF(ISBLANK(N19),"",(N19))</f>
        <v>9</v>
      </c>
      <c r="K21" s="119">
        <f>IF(ISBLANK(P20),"",(P20))</f>
        <v>12</v>
      </c>
      <c r="L21" s="129" t="str">
        <f>IF(O20="○","×",IF(O20="×","○",IF(O20="△","△",IF(O20="",""))))</f>
        <v>○</v>
      </c>
      <c r="M21" s="121">
        <f>IF(ISBLANK(N20),"",(N20))</f>
        <v>9</v>
      </c>
      <c r="N21" s="187"/>
      <c r="O21" s="187"/>
      <c r="P21" s="188"/>
      <c r="Q21" s="105">
        <f>COUNTIF(B21:P21,"○")*3+COUNTIF(B21:P21,"△")*1</f>
        <v>3</v>
      </c>
      <c r="R21" s="115">
        <f>RANK(Q21,$Q$17:$Q$21)</f>
        <v>4</v>
      </c>
      <c r="S21" s="44"/>
      <c r="T21" s="57" t="str">
        <f>'対戦表'!L8</f>
        <v>坂戸</v>
      </c>
      <c r="U21" s="119">
        <f>IF(ISBLANK(AI17),"",(AI17))</f>
        <v>8</v>
      </c>
      <c r="V21" s="120" t="str">
        <f>IF(AH17="○","×",IF(AH17="×","○",IF(AH17="△","△",IF(AH17="",""))))</f>
        <v>○</v>
      </c>
      <c r="W21" s="121">
        <f>IF(ISBLANK(AG17),"",(AG17))</f>
        <v>7</v>
      </c>
      <c r="X21" s="119">
        <f>IF(ISBLANK(AI18),"",(AI18))</f>
        <v>13</v>
      </c>
      <c r="Y21" s="120" t="str">
        <f>IF(AH18="○","×",IF(AH18="×","○",IF(AH18="△","△",IF(AH18="",""))))</f>
        <v>○</v>
      </c>
      <c r="Z21" s="121">
        <f>IF(ISBLANK(AG18),"",(AG18))</f>
        <v>5</v>
      </c>
      <c r="AA21" s="119">
        <f>IF(ISBLANK(AI19),"",(AI19))</f>
        <v>4</v>
      </c>
      <c r="AB21" s="120" t="str">
        <f>IF(AH19="○","×",IF(AH19="×","○",IF(AH19="△","△",IF(AH19="",""))))</f>
        <v>×</v>
      </c>
      <c r="AC21" s="121">
        <f>IF(ISBLANK(AG19),"",(AG19))</f>
        <v>10</v>
      </c>
      <c r="AD21" s="119">
        <f>IF(ISBLANK(AI20),"",(AI20))</f>
        <v>1</v>
      </c>
      <c r="AE21" s="129" t="str">
        <f>IF(AH20="○","×",IF(AH20="×","○",IF(AH20="△","△",IF(AH20="",""))))</f>
        <v>×</v>
      </c>
      <c r="AF21" s="121">
        <f>IF(ISBLANK(AG20),"",(AG20))</f>
        <v>20</v>
      </c>
      <c r="AG21" s="187"/>
      <c r="AH21" s="187"/>
      <c r="AI21" s="188"/>
      <c r="AJ21" s="105">
        <f>COUNTIF(U21:AI21,"○")*3+COUNTIF(U21:AI21,"△")*1</f>
        <v>6</v>
      </c>
      <c r="AK21" s="115">
        <f>RANK(AJ21,$AJ$17:$AJ$21)</f>
        <v>2</v>
      </c>
    </row>
    <row r="22" spans="1:37" ht="6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32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32"/>
    </row>
    <row r="23" spans="1:37" ht="13.5">
      <c r="A23" s="105" t="s">
        <v>439</v>
      </c>
      <c r="B23" s="179" t="str">
        <f>A24</f>
        <v>浦和実業</v>
      </c>
      <c r="C23" s="180"/>
      <c r="D23" s="180"/>
      <c r="E23" s="180" t="str">
        <f>A25</f>
        <v>春日部A</v>
      </c>
      <c r="F23" s="180"/>
      <c r="G23" s="180"/>
      <c r="H23" s="180" t="str">
        <f>A26</f>
        <v>蓮田松韻</v>
      </c>
      <c r="I23" s="180"/>
      <c r="J23" s="180"/>
      <c r="K23" s="180" t="str">
        <f>A27</f>
        <v>花咲徳栄</v>
      </c>
      <c r="L23" s="180"/>
      <c r="M23" s="180"/>
      <c r="N23" s="180" t="str">
        <f>A28</f>
        <v>城北埼玉</v>
      </c>
      <c r="O23" s="180"/>
      <c r="P23" s="180"/>
      <c r="Q23" s="105" t="s">
        <v>430</v>
      </c>
      <c r="R23" s="115" t="s">
        <v>431</v>
      </c>
      <c r="S23" s="44"/>
      <c r="T23" s="105" t="s">
        <v>440</v>
      </c>
      <c r="U23" s="177" t="str">
        <f>T24</f>
        <v>農大三</v>
      </c>
      <c r="V23" s="178"/>
      <c r="W23" s="179"/>
      <c r="X23" s="177" t="str">
        <f>T25</f>
        <v>筑波大坂戸・志木</v>
      </c>
      <c r="Y23" s="178"/>
      <c r="Z23" s="179"/>
      <c r="AA23" s="177" t="str">
        <f>T26</f>
        <v>秩父</v>
      </c>
      <c r="AB23" s="178"/>
      <c r="AC23" s="179"/>
      <c r="AD23" s="177" t="str">
        <f>T27</f>
        <v>川口北B</v>
      </c>
      <c r="AE23" s="178"/>
      <c r="AF23" s="179"/>
      <c r="AG23" s="180" t="str">
        <f>T28</f>
        <v>三郷工技</v>
      </c>
      <c r="AH23" s="180"/>
      <c r="AI23" s="180"/>
      <c r="AJ23" s="105" t="s">
        <v>430</v>
      </c>
      <c r="AK23" s="115" t="s">
        <v>431</v>
      </c>
    </row>
    <row r="24" spans="1:37" ht="13.5">
      <c r="A24" s="154" t="str">
        <f>'対戦表'!B12</f>
        <v>浦和実業</v>
      </c>
      <c r="B24" s="181"/>
      <c r="C24" s="182"/>
      <c r="D24" s="183"/>
      <c r="E24" s="117">
        <v>9</v>
      </c>
      <c r="F24" s="109" t="str">
        <f>IF(ISBLANK(E24),"",IF(E24&gt;G24,"○",IF(E24&lt;G24,"×","△")))</f>
        <v>○</v>
      </c>
      <c r="G24" s="118">
        <v>8</v>
      </c>
      <c r="H24" s="117">
        <v>26</v>
      </c>
      <c r="I24" s="109" t="str">
        <f>IF(ISBLANK(H24),"",IF(H24&gt;J24,"○",IF(H24&lt;J24,"×","△")))</f>
        <v>○</v>
      </c>
      <c r="J24" s="118">
        <v>1</v>
      </c>
      <c r="K24" s="117">
        <v>23</v>
      </c>
      <c r="L24" s="109" t="str">
        <f>IF(ISBLANK(K24),"",IF(K24&gt;M24,"○",IF(K24&lt;M24,"×","△")))</f>
        <v>○</v>
      </c>
      <c r="M24" s="118">
        <v>1</v>
      </c>
      <c r="N24" s="117">
        <v>19</v>
      </c>
      <c r="O24" s="109" t="str">
        <f>IF(ISBLANK(N24),"",IF(N24&gt;P24,"○",IF(N24&lt;P24,"×","△")))</f>
        <v>○</v>
      </c>
      <c r="P24" s="118">
        <v>5</v>
      </c>
      <c r="Q24" s="105">
        <f>COUNTIF(B24:P24,"○")*3+COUNTIF(B24:P24,"△")*1</f>
        <v>12</v>
      </c>
      <c r="R24" s="115">
        <f>RANK(Q24,$Q$24:$Q$28)</f>
        <v>1</v>
      </c>
      <c r="S24" s="44"/>
      <c r="T24" s="154" t="str">
        <f>'対戦表'!D12</f>
        <v>農大三</v>
      </c>
      <c r="U24" s="181"/>
      <c r="V24" s="182"/>
      <c r="W24" s="183"/>
      <c r="X24" s="117">
        <v>9</v>
      </c>
      <c r="Y24" s="109" t="str">
        <f>IF(ISBLANK(X24),"",IF(X24&gt;Z24,"○",IF(X24&lt;Z24,"×","△")))</f>
        <v>○</v>
      </c>
      <c r="Z24" s="118">
        <v>2</v>
      </c>
      <c r="AA24" s="117">
        <v>18</v>
      </c>
      <c r="AB24" s="109" t="str">
        <f>IF(ISBLANK(AA24),"",IF(AA24&gt;AC24,"○",IF(AA24&lt;AC24,"×","△")))</f>
        <v>○</v>
      </c>
      <c r="AC24" s="118">
        <v>0</v>
      </c>
      <c r="AD24" s="117">
        <v>8</v>
      </c>
      <c r="AE24" s="109" t="str">
        <f>IF(ISBLANK(AD24),"",IF(AD24&gt;AF24,"○",IF(AD24&lt;AF24,"×","△")))</f>
        <v>○</v>
      </c>
      <c r="AF24" s="118">
        <v>7</v>
      </c>
      <c r="AG24" s="117">
        <v>7</v>
      </c>
      <c r="AH24" s="109" t="str">
        <f>IF(ISBLANK(AG24),"",IF(AG24&gt;AI24,"○",IF(AG24&lt;AI24,"×","△")))</f>
        <v>○</v>
      </c>
      <c r="AI24" s="118">
        <v>2</v>
      </c>
      <c r="AJ24" s="105">
        <f>COUNTIF(U24:AI24,"○")*3+COUNTIF(U24:AI24,"△")*1</f>
        <v>12</v>
      </c>
      <c r="AK24" s="115">
        <f>RANK(AJ24,$AJ$24:$AJ$28)</f>
        <v>1</v>
      </c>
    </row>
    <row r="25" spans="1:37" ht="13.5">
      <c r="A25" s="57" t="str">
        <f>'対戦表'!B13</f>
        <v>春日部A</v>
      </c>
      <c r="B25" s="119">
        <f>IF(ISBLANK(G24),"",(G24))</f>
        <v>8</v>
      </c>
      <c r="C25" s="120" t="str">
        <f>IF(F24="○","×",IF(F24="×","○",IF(F24="△","△",IF(F24="",""))))</f>
        <v>×</v>
      </c>
      <c r="D25" s="121">
        <f>IF(ISBLANK(E24),"",(E24))</f>
        <v>9</v>
      </c>
      <c r="E25" s="184"/>
      <c r="F25" s="185"/>
      <c r="G25" s="185"/>
      <c r="H25" s="117">
        <v>19</v>
      </c>
      <c r="I25" s="109" t="str">
        <f>IF(ISBLANK(H25),"",IF(H25&gt;J25,"○",IF(H25&lt;J25,"×","△")))</f>
        <v>○</v>
      </c>
      <c r="J25" s="118">
        <v>2</v>
      </c>
      <c r="K25" s="117">
        <v>17</v>
      </c>
      <c r="L25" s="109" t="str">
        <f>IF(ISBLANK(K25),"",IF(K25&gt;M25,"○",IF(K25&lt;M25,"×","△")))</f>
        <v>○</v>
      </c>
      <c r="M25" s="118">
        <v>2</v>
      </c>
      <c r="N25" s="117">
        <v>17</v>
      </c>
      <c r="O25" s="109" t="str">
        <f>IF(ISBLANK(N25),"",IF(N25&gt;P25,"○",IF(N25&lt;P25,"×","△")))</f>
        <v>○</v>
      </c>
      <c r="P25" s="118">
        <v>6</v>
      </c>
      <c r="Q25" s="105">
        <f>COUNTIF(B25:P25,"○")*3+COUNTIF(B25:P25,"△")*1</f>
        <v>9</v>
      </c>
      <c r="R25" s="115">
        <f>RANK(Q25,$Q$24:$Q$28)</f>
        <v>2</v>
      </c>
      <c r="S25" s="44"/>
      <c r="T25" s="57" t="str">
        <f>'対戦表'!D13</f>
        <v>筑波大坂戸・志木</v>
      </c>
      <c r="U25" s="119">
        <f>IF(ISBLANK(Z24),"",(Z24))</f>
        <v>2</v>
      </c>
      <c r="V25" s="120" t="str">
        <f>IF(Y24="○","×",IF(Y24="×","○",IF(Y24="△","△",IF(Y24="",""))))</f>
        <v>×</v>
      </c>
      <c r="W25" s="121">
        <f>IF(ISBLANK(X24),"",(X24))</f>
        <v>9</v>
      </c>
      <c r="X25" s="184"/>
      <c r="Y25" s="185"/>
      <c r="Z25" s="185"/>
      <c r="AA25" s="117">
        <v>8</v>
      </c>
      <c r="AB25" s="109" t="str">
        <f>IF(ISBLANK(AA25),"",IF(AA25&gt;AC25,"○",IF(AA25&lt;AC25,"×","△")))</f>
        <v>○</v>
      </c>
      <c r="AC25" s="118">
        <v>4</v>
      </c>
      <c r="AD25" s="117">
        <v>1</v>
      </c>
      <c r="AE25" s="109" t="str">
        <f>IF(ISBLANK(AD25),"",IF(AD25&gt;AF25,"○",IF(AD25&lt;AF25,"×","△")))</f>
        <v>×</v>
      </c>
      <c r="AF25" s="118">
        <v>4</v>
      </c>
      <c r="AG25" s="117">
        <v>10</v>
      </c>
      <c r="AH25" s="109" t="str">
        <f>IF(ISBLANK(AG25),"",IF(AG25&gt;AI25,"○",IF(AG25&lt;AI25,"×","△")))</f>
        <v>○</v>
      </c>
      <c r="AI25" s="118">
        <v>3</v>
      </c>
      <c r="AJ25" s="105">
        <f>COUNTIF(U25:AI25,"○")*3+COUNTIF(U25:AI25,"△")*1</f>
        <v>6</v>
      </c>
      <c r="AK25" s="115">
        <f>RANK(AJ25,$AJ$24:$AJ$28)</f>
        <v>3</v>
      </c>
    </row>
    <row r="26" spans="1:37" ht="13.5">
      <c r="A26" s="57" t="str">
        <f>'対戦表'!B14</f>
        <v>蓮田松韻</v>
      </c>
      <c r="B26" s="119">
        <f>IF(ISBLANK(J24),"",(J24))</f>
        <v>1</v>
      </c>
      <c r="C26" s="120" t="str">
        <f>IF(I24="○","×",IF(I24="×","○",IF(I24="△","△",IF(I24="",""))))</f>
        <v>×</v>
      </c>
      <c r="D26" s="121">
        <f>IF(ISBLANK(H24),"",(H24))</f>
        <v>26</v>
      </c>
      <c r="E26" s="119">
        <f>IF(ISBLANK(J25),"",(J25))</f>
        <v>2</v>
      </c>
      <c r="F26" s="120" t="str">
        <f>IF(I25="○","×",IF(I25="×","○",IF(I25="△","△",IF(I25="",""))))</f>
        <v>×</v>
      </c>
      <c r="G26" s="121">
        <f>IF(ISBLANK(H25),"",(H25))</f>
        <v>19</v>
      </c>
      <c r="H26" s="186"/>
      <c r="I26" s="186"/>
      <c r="J26" s="186"/>
      <c r="K26" s="117">
        <v>6</v>
      </c>
      <c r="L26" s="109" t="str">
        <f>IF(ISBLANK(K26),"",IF(K26&gt;M26,"○",IF(K26&lt;M26,"×","△")))</f>
        <v>×</v>
      </c>
      <c r="M26" s="118">
        <v>15</v>
      </c>
      <c r="N26" s="117">
        <v>2</v>
      </c>
      <c r="O26" s="109" t="str">
        <f>IF(ISBLANK(N26),"",IF(N26&gt;P26,"○",IF(N26&lt;P26,"×","△")))</f>
        <v>×</v>
      </c>
      <c r="P26" s="118">
        <v>18</v>
      </c>
      <c r="Q26" s="105">
        <f>COUNTIF(B26:P26,"○")*3+COUNTIF(B26:P26,"△")*1</f>
        <v>0</v>
      </c>
      <c r="R26" s="115">
        <f>RANK(Q26,$Q$24:$Q$28)</f>
        <v>5</v>
      </c>
      <c r="S26" s="44"/>
      <c r="T26" s="57" t="str">
        <f>'対戦表'!D14</f>
        <v>秩父</v>
      </c>
      <c r="U26" s="119">
        <f>IF(ISBLANK(AC24),"",(AC24))</f>
        <v>0</v>
      </c>
      <c r="V26" s="120" t="str">
        <f>IF(AB24="○","×",IF(AB24="×","○",IF(AB24="△","△",IF(AB24="",""))))</f>
        <v>×</v>
      </c>
      <c r="W26" s="121">
        <f>IF(ISBLANK(AA24),"",(AA24))</f>
        <v>18</v>
      </c>
      <c r="X26" s="119">
        <f>IF(ISBLANK(AC25),"",(AC25))</f>
        <v>4</v>
      </c>
      <c r="Y26" s="120" t="str">
        <f>IF(AB25="○","×",IF(AB25="×","○",IF(AB25="△","△",IF(AB25="",""))))</f>
        <v>×</v>
      </c>
      <c r="Z26" s="121">
        <f>IF(ISBLANK(AA25),"",(AA25))</f>
        <v>8</v>
      </c>
      <c r="AA26" s="186"/>
      <c r="AB26" s="186"/>
      <c r="AC26" s="186"/>
      <c r="AD26" s="117">
        <v>1</v>
      </c>
      <c r="AE26" s="109" t="str">
        <f>IF(ISBLANK(AD26),"",IF(AD26&gt;AF26,"○",IF(AD26&lt;AF26,"×","△")))</f>
        <v>×</v>
      </c>
      <c r="AF26" s="118">
        <v>17</v>
      </c>
      <c r="AG26" s="117">
        <v>9</v>
      </c>
      <c r="AH26" s="109" t="str">
        <f>IF(ISBLANK(AG26),"",IF(AG26&gt;AI26,"○",IF(AG26&lt;AI26,"×","△")))</f>
        <v>○</v>
      </c>
      <c r="AI26" s="118">
        <v>5</v>
      </c>
      <c r="AJ26" s="105">
        <f>COUNTIF(U26:AI26,"○")*3+COUNTIF(U26:AI26,"△")*1</f>
        <v>3</v>
      </c>
      <c r="AK26" s="115">
        <f>RANK(AJ26,$AJ$24:$AJ$28)</f>
        <v>4</v>
      </c>
    </row>
    <row r="27" spans="1:37" ht="13.5">
      <c r="A27" s="57" t="str">
        <f>'対戦表'!B15</f>
        <v>花咲徳栄</v>
      </c>
      <c r="B27" s="119">
        <f>IF(ISBLANK(M24),"",(M24))</f>
        <v>1</v>
      </c>
      <c r="C27" s="120" t="str">
        <f>IF(L24="○","×",IF(L24="×","○",IF(L24="△","△",IF(L24="",""))))</f>
        <v>×</v>
      </c>
      <c r="D27" s="121">
        <f>IF(ISBLANK(K24),"",(K24))</f>
        <v>23</v>
      </c>
      <c r="E27" s="119">
        <f>IF(ISBLANK(M25),"",(M25))</f>
        <v>2</v>
      </c>
      <c r="F27" s="120" t="str">
        <f>IF(L25="○","×",IF(L25="×","○",IF(L25="△","△",IF(L25="",""))))</f>
        <v>×</v>
      </c>
      <c r="G27" s="121">
        <f>IF(ISBLANK(K25),"",(K25))</f>
        <v>17</v>
      </c>
      <c r="H27" s="128">
        <f>IF(ISBLANK(M26),"",(M26))</f>
        <v>15</v>
      </c>
      <c r="I27" s="129" t="str">
        <f>IF(L26="○","×",IF(L26="×","○",IF(L26="△","△",IF(L26="",""))))</f>
        <v>○</v>
      </c>
      <c r="J27" s="130">
        <f>IF(ISBLANK(K26),"",(K26))</f>
        <v>6</v>
      </c>
      <c r="K27" s="182"/>
      <c r="L27" s="182"/>
      <c r="M27" s="182"/>
      <c r="N27" s="117">
        <v>10</v>
      </c>
      <c r="O27" s="109" t="str">
        <f>IF(ISBLANK(N27),"",IF(N27&gt;P27,"○",IF(N27&lt;P27,"×","△")))</f>
        <v>×</v>
      </c>
      <c r="P27" s="118">
        <v>16</v>
      </c>
      <c r="Q27" s="105">
        <f>COUNTIF(B27:P27,"○")*3+COUNTIF(B27:P27,"△")*1</f>
        <v>3</v>
      </c>
      <c r="R27" s="115">
        <f>RANK(Q27,$Q$24:$Q$28)</f>
        <v>4</v>
      </c>
      <c r="S27" s="44"/>
      <c r="T27" s="57" t="str">
        <f>'対戦表'!D15</f>
        <v>川口北B</v>
      </c>
      <c r="U27" s="119">
        <f>IF(ISBLANK(AF24),"",(AF24))</f>
        <v>7</v>
      </c>
      <c r="V27" s="120" t="str">
        <f>IF(AE24="○","×",IF(AE24="×","○",IF(AE24="△","△",IF(AE24="",""))))</f>
        <v>×</v>
      </c>
      <c r="W27" s="121">
        <f>IF(ISBLANK(AD24),"",(AD24))</f>
        <v>8</v>
      </c>
      <c r="X27" s="119">
        <f>IF(ISBLANK(AF25),"",(AF25))</f>
        <v>4</v>
      </c>
      <c r="Y27" s="120" t="str">
        <f>IF(AE25="○","×",IF(AE25="×","○",IF(AE25="△","△",IF(AE25="",""))))</f>
        <v>○</v>
      </c>
      <c r="Z27" s="121">
        <f>IF(ISBLANK(AD25),"",(AD25))</f>
        <v>1</v>
      </c>
      <c r="AA27" s="128">
        <f>IF(ISBLANK(AF26),"",(AF26))</f>
        <v>17</v>
      </c>
      <c r="AB27" s="129" t="str">
        <f>IF(AE26="○","×",IF(AE26="×","○",IF(AE26="△","△",IF(AE26="",""))))</f>
        <v>○</v>
      </c>
      <c r="AC27" s="130">
        <f>IF(ISBLANK(AD26),"",(AD26))</f>
        <v>1</v>
      </c>
      <c r="AD27" s="182"/>
      <c r="AE27" s="182"/>
      <c r="AF27" s="182"/>
      <c r="AG27" s="117">
        <v>14</v>
      </c>
      <c r="AH27" s="109" t="str">
        <f>IF(ISBLANK(AG27),"",IF(AG27&gt;AI27,"○",IF(AG27&lt;AI27,"×","△")))</f>
        <v>○</v>
      </c>
      <c r="AI27" s="118">
        <v>6</v>
      </c>
      <c r="AJ27" s="105">
        <f>COUNTIF(U27:AI27,"○")*3+COUNTIF(U27:AI27,"△")*1</f>
        <v>9</v>
      </c>
      <c r="AK27" s="115">
        <f>RANK(AJ27,$AJ$24:$AJ$28)</f>
        <v>2</v>
      </c>
    </row>
    <row r="28" spans="1:37" ht="13.5">
      <c r="A28" s="57" t="str">
        <f>'対戦表'!B16</f>
        <v>城北埼玉</v>
      </c>
      <c r="B28" s="119">
        <f>IF(ISBLANK(P24),"",(P24))</f>
        <v>5</v>
      </c>
      <c r="C28" s="120" t="str">
        <f>IF(O24="○","×",IF(O24="×","○",IF(O24="△","△",IF(O24="",""))))</f>
        <v>×</v>
      </c>
      <c r="D28" s="121">
        <f>IF(ISBLANK(N24),"",(N24))</f>
        <v>19</v>
      </c>
      <c r="E28" s="119">
        <f>IF(ISBLANK(P25),"",(P25))</f>
        <v>6</v>
      </c>
      <c r="F28" s="120" t="str">
        <f>IF(O25="○","×",IF(O25="×","○",IF(O25="△","△",IF(O25="",""))))</f>
        <v>×</v>
      </c>
      <c r="G28" s="121">
        <f>IF(ISBLANK(N25),"",(N25))</f>
        <v>17</v>
      </c>
      <c r="H28" s="119">
        <f>IF(ISBLANK(P26),"",(P26))</f>
        <v>18</v>
      </c>
      <c r="I28" s="120" t="str">
        <f>IF(O26="○","×",IF(O26="×","○",IF(O26="△","△",IF(O26="",""))))</f>
        <v>○</v>
      </c>
      <c r="J28" s="121">
        <f>IF(ISBLANK(N26),"",(N26))</f>
        <v>2</v>
      </c>
      <c r="K28" s="119">
        <f>IF(ISBLANK(P27),"",(P27))</f>
        <v>16</v>
      </c>
      <c r="L28" s="129" t="str">
        <f>IF(O27="○","×",IF(O27="×","○",IF(O27="△","△",IF(O27="",""))))</f>
        <v>○</v>
      </c>
      <c r="M28" s="121">
        <f>IF(ISBLANK(N27),"",(N27))</f>
        <v>10</v>
      </c>
      <c r="N28" s="187"/>
      <c r="O28" s="187"/>
      <c r="P28" s="188"/>
      <c r="Q28" s="105">
        <f>COUNTIF(B28:P28,"○")*3+COUNTIF(B28:P28,"△")*1</f>
        <v>6</v>
      </c>
      <c r="R28" s="115">
        <f>RANK(Q28,$Q$24:$Q$28)</f>
        <v>3</v>
      </c>
      <c r="S28" s="44"/>
      <c r="T28" s="57" t="str">
        <f>'対戦表'!D16</f>
        <v>三郷工技</v>
      </c>
      <c r="U28" s="119">
        <f>IF(ISBLANK(AI24),"",(AI24))</f>
        <v>2</v>
      </c>
      <c r="V28" s="120" t="str">
        <f>IF(AH24="○","×",IF(AH24="×","○",IF(AH24="△","△",IF(AH24="",""))))</f>
        <v>×</v>
      </c>
      <c r="W28" s="121">
        <f>IF(ISBLANK(AG24),"",(AG24))</f>
        <v>7</v>
      </c>
      <c r="X28" s="119">
        <f>IF(ISBLANK(AI25),"",(AI25))</f>
        <v>3</v>
      </c>
      <c r="Y28" s="120" t="str">
        <f>IF(AH25="○","×",IF(AH25="×","○",IF(AH25="△","△",IF(AH25="",""))))</f>
        <v>×</v>
      </c>
      <c r="Z28" s="121">
        <f>IF(ISBLANK(AG25),"",(AG25))</f>
        <v>10</v>
      </c>
      <c r="AA28" s="119">
        <f>IF(ISBLANK(AI26),"",(AI26))</f>
        <v>5</v>
      </c>
      <c r="AB28" s="120" t="str">
        <f>IF(AH26="○","×",IF(AH26="×","○",IF(AH26="△","△",IF(AH26="",""))))</f>
        <v>×</v>
      </c>
      <c r="AC28" s="121">
        <f>IF(ISBLANK(AG26),"",(AG26))</f>
        <v>9</v>
      </c>
      <c r="AD28" s="119">
        <f>IF(ISBLANK(AI27),"",(AI27))</f>
        <v>6</v>
      </c>
      <c r="AE28" s="129" t="str">
        <f>IF(AH27="○","×",IF(AH27="×","○",IF(AH27="△","△",IF(AH27="",""))))</f>
        <v>×</v>
      </c>
      <c r="AF28" s="121">
        <f>IF(ISBLANK(AG27),"",(AG27))</f>
        <v>14</v>
      </c>
      <c r="AG28" s="187"/>
      <c r="AH28" s="187"/>
      <c r="AI28" s="188"/>
      <c r="AJ28" s="105">
        <f>COUNTIF(U28:AI28,"○")*3+COUNTIF(U28:AI28,"△")*1</f>
        <v>0</v>
      </c>
      <c r="AK28" s="115">
        <f>RANK(AJ28,$AJ$24:$AJ$28)</f>
        <v>5</v>
      </c>
    </row>
    <row r="29" spans="1:37" ht="6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32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132"/>
    </row>
    <row r="30" spans="1:37" s="111" customFormat="1" ht="13.5">
      <c r="A30" s="91" t="s">
        <v>441</v>
      </c>
      <c r="B30" s="193" t="str">
        <f>A31</f>
        <v>久喜北陽B</v>
      </c>
      <c r="C30" s="194"/>
      <c r="D30" s="194"/>
      <c r="E30" s="194" t="str">
        <f>A32</f>
        <v>上尾南</v>
      </c>
      <c r="F30" s="194"/>
      <c r="G30" s="194"/>
      <c r="H30" s="194" t="str">
        <f>A33</f>
        <v>宮代</v>
      </c>
      <c r="I30" s="194"/>
      <c r="J30" s="194"/>
      <c r="K30" s="194" t="str">
        <f>A34</f>
        <v>浦和南</v>
      </c>
      <c r="L30" s="194"/>
      <c r="M30" s="194"/>
      <c r="N30" s="194" t="str">
        <f>A35</f>
        <v>市立浦和</v>
      </c>
      <c r="O30" s="194"/>
      <c r="P30" s="194"/>
      <c r="Q30" s="91" t="s">
        <v>430</v>
      </c>
      <c r="R30" s="115" t="s">
        <v>431</v>
      </c>
      <c r="S30" s="110"/>
      <c r="T30" s="91" t="s">
        <v>442</v>
      </c>
      <c r="U30" s="191" t="str">
        <f>T31</f>
        <v>伊奈学園B</v>
      </c>
      <c r="V30" s="192"/>
      <c r="W30" s="193"/>
      <c r="X30" s="191" t="str">
        <f>T32</f>
        <v>三郷北</v>
      </c>
      <c r="Y30" s="192"/>
      <c r="Z30" s="193"/>
      <c r="AA30" s="191" t="str">
        <f>T33</f>
        <v>所沢北B</v>
      </c>
      <c r="AB30" s="192"/>
      <c r="AC30" s="193"/>
      <c r="AD30" s="191" t="str">
        <f>T34</f>
        <v>埼玉栄C</v>
      </c>
      <c r="AE30" s="192"/>
      <c r="AF30" s="193"/>
      <c r="AG30" s="194" t="str">
        <f>T35</f>
        <v>大宮北A</v>
      </c>
      <c r="AH30" s="194"/>
      <c r="AI30" s="194"/>
      <c r="AJ30" s="91" t="s">
        <v>430</v>
      </c>
      <c r="AK30" s="115" t="s">
        <v>431</v>
      </c>
    </row>
    <row r="31" spans="1:37" s="111" customFormat="1" ht="13.5">
      <c r="A31" s="112" t="str">
        <f>'対戦表'!F12</f>
        <v>久喜北陽B</v>
      </c>
      <c r="B31" s="195"/>
      <c r="C31" s="196"/>
      <c r="D31" s="197"/>
      <c r="E31" s="147">
        <v>4</v>
      </c>
      <c r="F31" s="109" t="str">
        <f>IF(ISBLANK(E31),"",IF(E31&gt;G31,"○",IF(E31&lt;G31,"×","△")))</f>
        <v>△</v>
      </c>
      <c r="G31" s="148">
        <v>4</v>
      </c>
      <c r="H31" s="147">
        <v>11</v>
      </c>
      <c r="I31" s="109" t="str">
        <f>IF(ISBLANK(H31),"",IF(H31&gt;J31,"○",IF(H31&lt;J31,"×","△")))</f>
        <v>○</v>
      </c>
      <c r="J31" s="148">
        <v>6</v>
      </c>
      <c r="K31" s="147">
        <v>7</v>
      </c>
      <c r="L31" s="109" t="str">
        <f>IF(ISBLANK(K31),"",IF(K31&gt;M31,"○",IF(K31&lt;M31,"×","△")))</f>
        <v>×</v>
      </c>
      <c r="M31" s="148">
        <v>8</v>
      </c>
      <c r="N31" s="147">
        <v>4</v>
      </c>
      <c r="O31" s="109" t="str">
        <f>IF(ISBLANK(N31),"",IF(N31&gt;P31,"○",IF(N31&lt;P31,"×","△")))</f>
        <v>×</v>
      </c>
      <c r="P31" s="148">
        <v>10</v>
      </c>
      <c r="Q31" s="91">
        <f>COUNTIF(B31:P31,"○")*3+COUNTIF(B31:P31,"△")*1</f>
        <v>4</v>
      </c>
      <c r="R31" s="149">
        <f>RANK(Q31,$Q$31:$Q$35)</f>
        <v>3</v>
      </c>
      <c r="S31" s="110"/>
      <c r="T31" s="112" t="str">
        <f>'対戦表'!H12</f>
        <v>伊奈学園B</v>
      </c>
      <c r="U31" s="195"/>
      <c r="V31" s="196"/>
      <c r="W31" s="197"/>
      <c r="X31" s="147">
        <v>2</v>
      </c>
      <c r="Y31" s="109" t="str">
        <f>IF(ISBLANK(X31),"",IF(X31&gt;Z31,"○",IF(X31&lt;Z31,"×","△")))</f>
        <v>×</v>
      </c>
      <c r="Z31" s="148">
        <v>10</v>
      </c>
      <c r="AA31" s="147">
        <v>5</v>
      </c>
      <c r="AB31" s="109" t="str">
        <f>IF(ISBLANK(AA31),"",IF(AA31&gt;AC31,"○",IF(AA31&lt;AC31,"×","△")))</f>
        <v>○</v>
      </c>
      <c r="AC31" s="148">
        <v>4</v>
      </c>
      <c r="AD31" s="147">
        <v>4</v>
      </c>
      <c r="AE31" s="109" t="str">
        <f>IF(ISBLANK(AD31),"",IF(AD31&gt;AF31,"○",IF(AD31&lt;AF31,"×","△")))</f>
        <v>×</v>
      </c>
      <c r="AF31" s="148">
        <v>5</v>
      </c>
      <c r="AG31" s="147">
        <v>6</v>
      </c>
      <c r="AH31" s="109" t="str">
        <f>IF(ISBLANK(AG31),"",IF(AG31&gt;AI31,"○",IF(AG31&lt;AI31,"×","△")))</f>
        <v>×</v>
      </c>
      <c r="AI31" s="148">
        <v>9</v>
      </c>
      <c r="AJ31" s="91">
        <f>COUNTIF(U31:AI31,"○")*3+COUNTIF(U31:AI31,"△")*1</f>
        <v>3</v>
      </c>
      <c r="AK31" s="149">
        <f>RANK(AJ31,$AJ$31:$AJ$35)</f>
        <v>3</v>
      </c>
    </row>
    <row r="32" spans="1:37" s="111" customFormat="1" ht="13.5">
      <c r="A32" s="112" t="str">
        <f>'対戦表'!F13</f>
        <v>上尾南</v>
      </c>
      <c r="B32" s="119">
        <f>IF(ISBLANK(G31),"",(G31))</f>
        <v>4</v>
      </c>
      <c r="C32" s="120" t="str">
        <f>IF(F31="○","×",IF(F31="×","○",IF(F31="△","△",IF(F31="",""))))</f>
        <v>△</v>
      </c>
      <c r="D32" s="121">
        <f>IF(ISBLANK(E31),"",(E31))</f>
        <v>4</v>
      </c>
      <c r="E32" s="184"/>
      <c r="F32" s="185"/>
      <c r="G32" s="185"/>
      <c r="H32" s="147">
        <v>8</v>
      </c>
      <c r="I32" s="109" t="str">
        <f>IF(ISBLANK(H32),"",IF(H32&gt;J32,"○",IF(H32&lt;J32,"×","△")))</f>
        <v>×</v>
      </c>
      <c r="J32" s="148">
        <v>9</v>
      </c>
      <c r="K32" s="147">
        <v>3</v>
      </c>
      <c r="L32" s="109" t="str">
        <f>IF(ISBLANK(K32),"",IF(K32&gt;M32,"○",IF(K32&lt;M32,"×","△")))</f>
        <v>×</v>
      </c>
      <c r="M32" s="148">
        <v>5</v>
      </c>
      <c r="N32" s="147">
        <v>2</v>
      </c>
      <c r="O32" s="109" t="str">
        <f>IF(ISBLANK(N32),"",IF(N32&gt;P32,"○",IF(N32&lt;P32,"×","△")))</f>
        <v>×</v>
      </c>
      <c r="P32" s="148">
        <v>6</v>
      </c>
      <c r="Q32" s="91">
        <f>COUNTIF(B32:P32,"○")*3+COUNTIF(B32:P32,"△")*1</f>
        <v>1</v>
      </c>
      <c r="R32" s="149">
        <f>RANK(Q32,$Q$31:$Q$35)</f>
        <v>5</v>
      </c>
      <c r="S32" s="110"/>
      <c r="T32" s="154" t="str">
        <f>'対戦表'!H13</f>
        <v>三郷北</v>
      </c>
      <c r="U32" s="119">
        <f>IF(ISBLANK(Z31),"",(Z31))</f>
        <v>10</v>
      </c>
      <c r="V32" s="120" t="str">
        <f>IF(Y31="○","×",IF(Y31="×","○",IF(Y31="△","△",IF(Y31="",""))))</f>
        <v>○</v>
      </c>
      <c r="W32" s="121">
        <f>IF(ISBLANK(X31),"",(X31))</f>
        <v>2</v>
      </c>
      <c r="X32" s="184"/>
      <c r="Y32" s="185"/>
      <c r="Z32" s="185"/>
      <c r="AA32" s="147">
        <v>20</v>
      </c>
      <c r="AB32" s="109" t="str">
        <f>IF(ISBLANK(AA32),"",IF(AA32&gt;AC32,"○",IF(AA32&lt;AC32,"×","△")))</f>
        <v>○</v>
      </c>
      <c r="AC32" s="148">
        <v>4</v>
      </c>
      <c r="AD32" s="147">
        <v>13</v>
      </c>
      <c r="AE32" s="109" t="str">
        <f>IF(ISBLANK(AD32),"",IF(AD32&gt;AF32,"○",IF(AD32&lt;AF32,"×","△")))</f>
        <v>○</v>
      </c>
      <c r="AF32" s="148">
        <v>3</v>
      </c>
      <c r="AG32" s="147">
        <v>12</v>
      </c>
      <c r="AH32" s="109" t="str">
        <f>IF(ISBLANK(AG32),"",IF(AG32&gt;AI32,"○",IF(AG32&lt;AI32,"×","△")))</f>
        <v>○</v>
      </c>
      <c r="AI32" s="148">
        <v>2</v>
      </c>
      <c r="AJ32" s="91">
        <f>COUNTIF(U32:AI32,"○")*3+COUNTIF(U32:AI32,"△")*1</f>
        <v>12</v>
      </c>
      <c r="AK32" s="149">
        <f>RANK(AJ32,$AJ$31:$AJ$35)</f>
        <v>1</v>
      </c>
    </row>
    <row r="33" spans="1:37" s="111" customFormat="1" ht="13.5">
      <c r="A33" s="112" t="str">
        <f>'対戦表'!F14</f>
        <v>宮代</v>
      </c>
      <c r="B33" s="119">
        <f>IF(ISBLANK(J31),"",(J31))</f>
        <v>6</v>
      </c>
      <c r="C33" s="120" t="str">
        <f>IF(I31="○","×",IF(I31="×","○",IF(I31="△","△",IF(I31="",""))))</f>
        <v>×</v>
      </c>
      <c r="D33" s="121">
        <f>IF(ISBLANK(H31),"",(H31))</f>
        <v>11</v>
      </c>
      <c r="E33" s="119">
        <f>IF(ISBLANK(J32),"",(J32))</f>
        <v>9</v>
      </c>
      <c r="F33" s="120" t="str">
        <f>IF(I32="○","×",IF(I32="×","○",IF(I32="△","△",IF(I32="",""))))</f>
        <v>○</v>
      </c>
      <c r="G33" s="121">
        <f>IF(ISBLANK(H32),"",(H32))</f>
        <v>8</v>
      </c>
      <c r="H33" s="198"/>
      <c r="I33" s="198"/>
      <c r="J33" s="198"/>
      <c r="K33" s="147">
        <v>1</v>
      </c>
      <c r="L33" s="109" t="str">
        <f>IF(ISBLANK(K33),"",IF(K33&gt;M33,"○",IF(K33&lt;M33,"×","△")))</f>
        <v>×</v>
      </c>
      <c r="M33" s="148">
        <v>9</v>
      </c>
      <c r="N33" s="147">
        <v>1</v>
      </c>
      <c r="O33" s="109" t="str">
        <f>IF(ISBLANK(N33),"",IF(N33&gt;P33,"○",IF(N33&lt;P33,"×","△")))</f>
        <v>×</v>
      </c>
      <c r="P33" s="148">
        <v>5</v>
      </c>
      <c r="Q33" s="91">
        <f>COUNTIF(B33:P33,"○")*3+COUNTIF(B33:P33,"△")*1</f>
        <v>3</v>
      </c>
      <c r="R33" s="149">
        <f>RANK(Q33,$Q$31:$Q$35)</f>
        <v>4</v>
      </c>
      <c r="S33" s="110"/>
      <c r="T33" s="112" t="str">
        <f>'対戦表'!H14</f>
        <v>所沢北B</v>
      </c>
      <c r="U33" s="119">
        <f>IF(ISBLANK(AC31),"",(AC31))</f>
        <v>4</v>
      </c>
      <c r="V33" s="120" t="str">
        <f>IF(AB31="○","×",IF(AB31="×","○",IF(AB31="△","△",IF(AB31="",""))))</f>
        <v>×</v>
      </c>
      <c r="W33" s="121">
        <f>IF(ISBLANK(AA31),"",(AA31))</f>
        <v>5</v>
      </c>
      <c r="X33" s="119">
        <f>IF(ISBLANK(AC32),"",(AC32))</f>
        <v>4</v>
      </c>
      <c r="Y33" s="120" t="str">
        <f>IF(AB32="○","×",IF(AB32="×","○",IF(AB32="△","△",IF(AB32="",""))))</f>
        <v>×</v>
      </c>
      <c r="Z33" s="121">
        <f>IF(ISBLANK(AA32),"",(AA32))</f>
        <v>20</v>
      </c>
      <c r="AA33" s="198"/>
      <c r="AB33" s="198"/>
      <c r="AC33" s="198"/>
      <c r="AD33" s="147">
        <v>6</v>
      </c>
      <c r="AE33" s="109" t="str">
        <f>IF(ISBLANK(AD33),"",IF(AD33&gt;AF33,"○",IF(AD33&lt;AF33,"×","△")))</f>
        <v>○</v>
      </c>
      <c r="AF33" s="148">
        <v>1</v>
      </c>
      <c r="AG33" s="147">
        <v>6</v>
      </c>
      <c r="AH33" s="109" t="str">
        <f>IF(ISBLANK(AG33),"",IF(AG33&gt;AI33,"○",IF(AG33&lt;AI33,"×","△")))</f>
        <v>×</v>
      </c>
      <c r="AI33" s="148">
        <v>12</v>
      </c>
      <c r="AJ33" s="91">
        <f>COUNTIF(U33:AI33,"○")*3+COUNTIF(U33:AI33,"△")*1</f>
        <v>3</v>
      </c>
      <c r="AK33" s="149">
        <f>RANK(AJ33,$AJ$31:$AJ$35)</f>
        <v>3</v>
      </c>
    </row>
    <row r="34" spans="1:37" s="111" customFormat="1" ht="13.5">
      <c r="A34" s="112" t="str">
        <f>'対戦表'!F15</f>
        <v>浦和南</v>
      </c>
      <c r="B34" s="119">
        <f>IF(ISBLANK(M31),"",(M31))</f>
        <v>8</v>
      </c>
      <c r="C34" s="120" t="str">
        <f>IF(L31="○","×",IF(L31="×","○",IF(L31="△","△",IF(L31="",""))))</f>
        <v>○</v>
      </c>
      <c r="D34" s="121">
        <f>IF(ISBLANK(K31),"",(K31))</f>
        <v>7</v>
      </c>
      <c r="E34" s="119">
        <f>IF(ISBLANK(M32),"",(M32))</f>
        <v>5</v>
      </c>
      <c r="F34" s="120" t="str">
        <f>IF(L32="○","×",IF(L32="×","○",IF(L32="△","△",IF(L32="",""))))</f>
        <v>○</v>
      </c>
      <c r="G34" s="121">
        <f>IF(ISBLANK(K32),"",(K32))</f>
        <v>3</v>
      </c>
      <c r="H34" s="128">
        <f>IF(ISBLANK(M33),"",(M33))</f>
        <v>9</v>
      </c>
      <c r="I34" s="129" t="str">
        <f>IF(L33="○","×",IF(L33="×","○",IF(L33="△","△",IF(L33="",""))))</f>
        <v>○</v>
      </c>
      <c r="J34" s="130">
        <f>IF(ISBLANK(K33),"",(K33))</f>
        <v>1</v>
      </c>
      <c r="K34" s="182"/>
      <c r="L34" s="182"/>
      <c r="M34" s="182"/>
      <c r="N34" s="147">
        <v>5</v>
      </c>
      <c r="O34" s="109" t="str">
        <f>IF(ISBLANK(N34),"",IF(N34&gt;P34,"○",IF(N34&lt;P34,"×","△")))</f>
        <v>×</v>
      </c>
      <c r="P34" s="148">
        <v>6</v>
      </c>
      <c r="Q34" s="91">
        <f>COUNTIF(B34:P34,"○")*3+COUNTIF(B34:P34,"△")*1</f>
        <v>9</v>
      </c>
      <c r="R34" s="149">
        <f>RANK(Q34,$Q$31:$Q$35)</f>
        <v>2</v>
      </c>
      <c r="S34" s="110"/>
      <c r="T34" s="112" t="str">
        <f>'対戦表'!H15</f>
        <v>埼玉栄C</v>
      </c>
      <c r="U34" s="119">
        <f>IF(ISBLANK(AF31),"",(AF31))</f>
        <v>5</v>
      </c>
      <c r="V34" s="120" t="str">
        <f>IF(AE31="○","×",IF(AE31="×","○",IF(AE31="△","△",IF(AE31="",""))))</f>
        <v>○</v>
      </c>
      <c r="W34" s="121">
        <f>IF(ISBLANK(AD31),"",(AD31))</f>
        <v>4</v>
      </c>
      <c r="X34" s="119">
        <f>IF(ISBLANK(AF32),"",(AF32))</f>
        <v>3</v>
      </c>
      <c r="Y34" s="120" t="str">
        <f>IF(AE32="○","×",IF(AE32="×","○",IF(AE32="△","△",IF(AE32="",""))))</f>
        <v>×</v>
      </c>
      <c r="Z34" s="121">
        <f>IF(ISBLANK(AD32),"",(AD32))</f>
        <v>13</v>
      </c>
      <c r="AA34" s="128">
        <f>IF(ISBLANK(AF33),"",(AF33))</f>
        <v>1</v>
      </c>
      <c r="AB34" s="129" t="str">
        <f>IF(AE33="○","×",IF(AE33="×","○",IF(AE33="△","△",IF(AE33="",""))))</f>
        <v>×</v>
      </c>
      <c r="AC34" s="130">
        <f>IF(ISBLANK(AD33),"",(AD33))</f>
        <v>6</v>
      </c>
      <c r="AD34" s="182"/>
      <c r="AE34" s="182"/>
      <c r="AF34" s="182"/>
      <c r="AG34" s="147">
        <v>4</v>
      </c>
      <c r="AH34" s="109" t="str">
        <f>IF(ISBLANK(AG34),"",IF(AG34&gt;AI34,"○",IF(AG34&lt;AI34,"×","△")))</f>
        <v>×</v>
      </c>
      <c r="AI34" s="148">
        <v>13</v>
      </c>
      <c r="AJ34" s="91">
        <f>COUNTIF(U34:AI34,"○")*3+COUNTIF(U34:AI34,"△")*1</f>
        <v>3</v>
      </c>
      <c r="AK34" s="149">
        <f>RANK(AJ34,$AJ$31:$AJ$35)</f>
        <v>3</v>
      </c>
    </row>
    <row r="35" spans="1:37" s="111" customFormat="1" ht="13.5">
      <c r="A35" s="154" t="str">
        <f>'対戦表'!F16</f>
        <v>市立浦和</v>
      </c>
      <c r="B35" s="119">
        <f>IF(ISBLANK(P31),"",(P31))</f>
        <v>10</v>
      </c>
      <c r="C35" s="120" t="str">
        <f>IF(O31="○","×",IF(O31="×","○",IF(O31="△","△",IF(O31="",""))))</f>
        <v>○</v>
      </c>
      <c r="D35" s="121">
        <f>IF(ISBLANK(N31),"",(N31))</f>
        <v>4</v>
      </c>
      <c r="E35" s="119">
        <f>IF(ISBLANK(P32),"",(P32))</f>
        <v>6</v>
      </c>
      <c r="F35" s="120" t="str">
        <f>IF(O32="○","×",IF(O32="×","○",IF(O32="△","△",IF(O32="",""))))</f>
        <v>○</v>
      </c>
      <c r="G35" s="121">
        <f>IF(ISBLANK(N32),"",(N32))</f>
        <v>2</v>
      </c>
      <c r="H35" s="119">
        <f>IF(ISBLANK(P33),"",(P33))</f>
        <v>5</v>
      </c>
      <c r="I35" s="120" t="str">
        <f>IF(O33="○","×",IF(O33="×","○",IF(O33="△","△",IF(O33="",""))))</f>
        <v>○</v>
      </c>
      <c r="J35" s="121">
        <f>IF(ISBLANK(N33),"",(N33))</f>
        <v>1</v>
      </c>
      <c r="K35" s="119">
        <f>IF(ISBLANK(P34),"",(P34))</f>
        <v>6</v>
      </c>
      <c r="L35" s="129" t="str">
        <f>IF(O34="○","×",IF(O34="×","○",IF(O34="△","△",IF(O34="",""))))</f>
        <v>○</v>
      </c>
      <c r="M35" s="121">
        <f>IF(ISBLANK(N34),"",(N34))</f>
        <v>5</v>
      </c>
      <c r="N35" s="189"/>
      <c r="O35" s="189"/>
      <c r="P35" s="190"/>
      <c r="Q35" s="91">
        <f>COUNTIF(B35:P35,"○")*3+COUNTIF(B35:P35,"△")*1</f>
        <v>12</v>
      </c>
      <c r="R35" s="149">
        <f>RANK(Q35,$Q$31:$Q$35)</f>
        <v>1</v>
      </c>
      <c r="S35" s="110"/>
      <c r="T35" s="112" t="str">
        <f>'対戦表'!H16</f>
        <v>大宮北A</v>
      </c>
      <c r="U35" s="119">
        <f>IF(ISBLANK(AI31),"",(AI31))</f>
        <v>9</v>
      </c>
      <c r="V35" s="120" t="str">
        <f>IF(AH31="○","×",IF(AH31="×","○",IF(AH31="△","△",IF(AH31="",""))))</f>
        <v>○</v>
      </c>
      <c r="W35" s="121">
        <f>IF(ISBLANK(AG31),"",(AG31))</f>
        <v>6</v>
      </c>
      <c r="X35" s="119">
        <f>IF(ISBLANK(AI32),"",(AI32))</f>
        <v>2</v>
      </c>
      <c r="Y35" s="120" t="str">
        <f>IF(AH32="○","×",IF(AH32="×","○",IF(AH32="△","△",IF(AH32="",""))))</f>
        <v>×</v>
      </c>
      <c r="Z35" s="121">
        <f>IF(ISBLANK(AG32),"",(AG32))</f>
        <v>12</v>
      </c>
      <c r="AA35" s="119">
        <f>IF(ISBLANK(AI33),"",(AI33))</f>
        <v>12</v>
      </c>
      <c r="AB35" s="120" t="str">
        <f>IF(AH33="○","×",IF(AH33="×","○",IF(AH33="△","△",IF(AH33="",""))))</f>
        <v>○</v>
      </c>
      <c r="AC35" s="121">
        <f>IF(ISBLANK(AG33),"",(AG33))</f>
        <v>6</v>
      </c>
      <c r="AD35" s="119">
        <f>IF(ISBLANK(AI34),"",(AI34))</f>
        <v>13</v>
      </c>
      <c r="AE35" s="129" t="str">
        <f>IF(AH34="○","×",IF(AH34="×","○",IF(AH34="△","△",IF(AH34="",""))))</f>
        <v>○</v>
      </c>
      <c r="AF35" s="121">
        <f>IF(ISBLANK(AG34),"",(AG34))</f>
        <v>4</v>
      </c>
      <c r="AG35" s="189"/>
      <c r="AH35" s="189"/>
      <c r="AI35" s="190"/>
      <c r="AJ35" s="91">
        <f>COUNTIF(U35:AI35,"○")*3+COUNTIF(U35:AI35,"△")*1</f>
        <v>9</v>
      </c>
      <c r="AK35" s="149">
        <f>RANK(AJ35,$AJ$31:$AJ$35)</f>
        <v>2</v>
      </c>
    </row>
    <row r="36" spans="1:37" s="111" customFormat="1" ht="6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50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50"/>
    </row>
    <row r="37" spans="1:37" s="111" customFormat="1" ht="13.5">
      <c r="A37" s="91" t="s">
        <v>443</v>
      </c>
      <c r="B37" s="193" t="str">
        <f>A38</f>
        <v>聖望学園</v>
      </c>
      <c r="C37" s="194"/>
      <c r="D37" s="194"/>
      <c r="E37" s="194" t="str">
        <f>A39</f>
        <v>三郷</v>
      </c>
      <c r="F37" s="194"/>
      <c r="G37" s="194"/>
      <c r="H37" s="194" t="str">
        <f>A40</f>
        <v>春日部共栄A</v>
      </c>
      <c r="I37" s="194"/>
      <c r="J37" s="194"/>
      <c r="K37" s="194" t="str">
        <f>A41</f>
        <v>羽生第一</v>
      </c>
      <c r="L37" s="194"/>
      <c r="M37" s="194"/>
      <c r="N37" s="194" t="str">
        <f>A42</f>
        <v>大宮南A</v>
      </c>
      <c r="O37" s="194"/>
      <c r="P37" s="194"/>
      <c r="Q37" s="91" t="s">
        <v>430</v>
      </c>
      <c r="R37" s="115" t="s">
        <v>431</v>
      </c>
      <c r="S37" s="110"/>
      <c r="T37" s="91" t="s">
        <v>444</v>
      </c>
      <c r="U37" s="191" t="str">
        <f>T38</f>
        <v>春日部C</v>
      </c>
      <c r="V37" s="192"/>
      <c r="W37" s="193"/>
      <c r="X37" s="191" t="str">
        <f>T39</f>
        <v>川越南</v>
      </c>
      <c r="Y37" s="192"/>
      <c r="Z37" s="193"/>
      <c r="AA37" s="191" t="str">
        <f>T40</f>
        <v>西武台</v>
      </c>
      <c r="AB37" s="192"/>
      <c r="AC37" s="193"/>
      <c r="AD37" s="191" t="str">
        <f>T41</f>
        <v>浦和商業</v>
      </c>
      <c r="AE37" s="192"/>
      <c r="AF37" s="193"/>
      <c r="AG37" s="194" t="str">
        <f>T42</f>
        <v>川口東</v>
      </c>
      <c r="AH37" s="194"/>
      <c r="AI37" s="194"/>
      <c r="AJ37" s="91" t="s">
        <v>430</v>
      </c>
      <c r="AK37" s="115" t="s">
        <v>431</v>
      </c>
    </row>
    <row r="38" spans="1:37" s="111" customFormat="1" ht="13.5">
      <c r="A38" s="112" t="str">
        <f>'対戦表'!J12</f>
        <v>聖望学園</v>
      </c>
      <c r="B38" s="195"/>
      <c r="C38" s="196"/>
      <c r="D38" s="197"/>
      <c r="E38" s="147">
        <v>7</v>
      </c>
      <c r="F38" s="109" t="str">
        <f>IF(ISBLANK(E38),"",IF(E38&gt;G38,"○",IF(E38&lt;G38,"×","△")))</f>
        <v>○</v>
      </c>
      <c r="G38" s="148">
        <v>4</v>
      </c>
      <c r="H38" s="147">
        <v>4</v>
      </c>
      <c r="I38" s="109" t="str">
        <f>IF(ISBLANK(H38),"",IF(H38&gt;J38,"○",IF(H38&lt;J38,"×","△")))</f>
        <v>×</v>
      </c>
      <c r="J38" s="148">
        <v>6</v>
      </c>
      <c r="K38" s="147">
        <v>3</v>
      </c>
      <c r="L38" s="109" t="str">
        <f>IF(ISBLANK(K38),"",IF(K38&gt;M38,"○",IF(K38&lt;M38,"×","△")))</f>
        <v>×</v>
      </c>
      <c r="M38" s="148">
        <v>4</v>
      </c>
      <c r="N38" s="147">
        <v>3</v>
      </c>
      <c r="O38" s="109" t="str">
        <f>IF(ISBLANK(N38),"",IF(N38&gt;P38,"○",IF(N38&lt;P38,"×","△")))</f>
        <v>×</v>
      </c>
      <c r="P38" s="148">
        <v>18</v>
      </c>
      <c r="Q38" s="91">
        <f>COUNTIF(B38:P38,"○")*3+COUNTIF(B38:P38,"△")*1</f>
        <v>3</v>
      </c>
      <c r="R38" s="149">
        <f>RANK(Q38,$Q$38:$Q$42)</f>
        <v>3</v>
      </c>
      <c r="S38" s="110"/>
      <c r="T38" s="112" t="str">
        <f>'対戦表'!L12</f>
        <v>春日部C</v>
      </c>
      <c r="U38" s="195"/>
      <c r="V38" s="196"/>
      <c r="W38" s="197"/>
      <c r="X38" s="147">
        <v>2</v>
      </c>
      <c r="Y38" s="109" t="str">
        <f>IF(ISBLANK(X38),"",IF(X38&gt;Z38,"○",IF(X38&lt;Z38,"×","△")))</f>
        <v>×</v>
      </c>
      <c r="Z38" s="148">
        <v>4</v>
      </c>
      <c r="AA38" s="147">
        <v>2</v>
      </c>
      <c r="AB38" s="109" t="str">
        <f>IF(ISBLANK(AA38),"",IF(AA38&gt;AC38,"○",IF(AA38&lt;AC38,"×","△")))</f>
        <v>×</v>
      </c>
      <c r="AC38" s="148">
        <v>8</v>
      </c>
      <c r="AD38" s="147">
        <v>11</v>
      </c>
      <c r="AE38" s="109" t="str">
        <f>IF(ISBLANK(AD38),"",IF(AD38&gt;AF38,"○",IF(AD38&lt;AF38,"×","△")))</f>
        <v>○</v>
      </c>
      <c r="AF38" s="148">
        <v>3</v>
      </c>
      <c r="AG38" s="147">
        <v>1</v>
      </c>
      <c r="AH38" s="109" t="str">
        <f>IF(ISBLANK(AG38),"",IF(AG38&gt;AI38,"○",IF(AG38&lt;AI38,"×","△")))</f>
        <v>×</v>
      </c>
      <c r="AI38" s="148">
        <v>12</v>
      </c>
      <c r="AJ38" s="91">
        <f>COUNTIF(U38:AI38,"○")*3+COUNTIF(U38:AI38,"△")*1</f>
        <v>3</v>
      </c>
      <c r="AK38" s="149">
        <f>RANK(AJ38,$AJ$38:$AJ$42)</f>
        <v>4</v>
      </c>
    </row>
    <row r="39" spans="1:37" s="111" customFormat="1" ht="13.5">
      <c r="A39" s="112" t="str">
        <f>'対戦表'!J13</f>
        <v>三郷</v>
      </c>
      <c r="B39" s="119">
        <f>IF(ISBLANK(G38),"",(G38))</f>
        <v>4</v>
      </c>
      <c r="C39" s="120" t="str">
        <f>IF(F38="○","×",IF(F38="×","○",IF(F38="△","△",IF(F38="",""))))</f>
        <v>×</v>
      </c>
      <c r="D39" s="121">
        <f>IF(ISBLANK(E38),"",(E38))</f>
        <v>7</v>
      </c>
      <c r="E39" s="184"/>
      <c r="F39" s="185"/>
      <c r="G39" s="185"/>
      <c r="H39" s="147">
        <v>2</v>
      </c>
      <c r="I39" s="109" t="str">
        <f>IF(ISBLANK(H39),"",IF(H39&gt;J39,"○",IF(H39&lt;J39,"×","△")))</f>
        <v>×</v>
      </c>
      <c r="J39" s="148">
        <v>13</v>
      </c>
      <c r="K39" s="147">
        <v>8</v>
      </c>
      <c r="L39" s="109" t="str">
        <f>IF(ISBLANK(K39),"",IF(K39&gt;M39,"○",IF(K39&lt;M39,"×","△")))</f>
        <v>○</v>
      </c>
      <c r="M39" s="148">
        <v>7</v>
      </c>
      <c r="N39" s="147">
        <v>5</v>
      </c>
      <c r="O39" s="109" t="str">
        <f>IF(ISBLANK(N39),"",IF(N39&gt;P39,"○",IF(N39&lt;P39,"×","△")))</f>
        <v>×</v>
      </c>
      <c r="P39" s="148">
        <v>11</v>
      </c>
      <c r="Q39" s="91">
        <f>COUNTIF(B39:P39,"○")*3+COUNTIF(B39:P39,"△")*1</f>
        <v>3</v>
      </c>
      <c r="R39" s="149">
        <f>RANK(Q39,$Q$38:$Q$42)</f>
        <v>3</v>
      </c>
      <c r="S39" s="110"/>
      <c r="T39" s="112" t="str">
        <f>'対戦表'!L13</f>
        <v>川越南</v>
      </c>
      <c r="U39" s="119">
        <f>IF(ISBLANK(Z38),"",(Z38))</f>
        <v>4</v>
      </c>
      <c r="V39" s="120" t="str">
        <f>IF(Y38="○","×",IF(Y38="×","○",IF(Y38="△","△",IF(Y38="",""))))</f>
        <v>○</v>
      </c>
      <c r="W39" s="121">
        <f>IF(ISBLANK(X38),"",(X38))</f>
        <v>2</v>
      </c>
      <c r="X39" s="184"/>
      <c r="Y39" s="185"/>
      <c r="Z39" s="185"/>
      <c r="AA39" s="147">
        <v>1</v>
      </c>
      <c r="AB39" s="109" t="str">
        <f>IF(ISBLANK(AA39),"",IF(AA39&gt;AC39,"○",IF(AA39&lt;AC39,"×","△")))</f>
        <v>×</v>
      </c>
      <c r="AC39" s="148">
        <v>7</v>
      </c>
      <c r="AD39" s="147">
        <v>9</v>
      </c>
      <c r="AE39" s="109" t="str">
        <f>IF(ISBLANK(AD39),"",IF(AD39&gt;AF39,"○",IF(AD39&lt;AF39,"×","△")))</f>
        <v>○</v>
      </c>
      <c r="AF39" s="148">
        <v>2</v>
      </c>
      <c r="AG39" s="147">
        <v>10</v>
      </c>
      <c r="AH39" s="109" t="str">
        <f>IF(ISBLANK(AG39),"",IF(AG39&gt;AI39,"○",IF(AG39&lt;AI39,"×","△")))</f>
        <v>×</v>
      </c>
      <c r="AI39" s="148">
        <v>16</v>
      </c>
      <c r="AJ39" s="91">
        <f>COUNTIF(U39:AI39,"○")*3+COUNTIF(U39:AI39,"△")*1</f>
        <v>6</v>
      </c>
      <c r="AK39" s="149">
        <f>RANK(AJ39,$AJ$38:$AJ$42)</f>
        <v>3</v>
      </c>
    </row>
    <row r="40" spans="1:37" s="111" customFormat="1" ht="13.5">
      <c r="A40" s="112" t="str">
        <f>'対戦表'!J14</f>
        <v>春日部共栄A</v>
      </c>
      <c r="B40" s="119">
        <f>IF(ISBLANK(J38),"",(J38))</f>
        <v>6</v>
      </c>
      <c r="C40" s="120" t="str">
        <f>IF(I38="○","×",IF(I38="×","○",IF(I38="△","△",IF(I38="",""))))</f>
        <v>○</v>
      </c>
      <c r="D40" s="121">
        <f>IF(ISBLANK(H38),"",(H38))</f>
        <v>4</v>
      </c>
      <c r="E40" s="119">
        <f>IF(ISBLANK(J39),"",(J39))</f>
        <v>13</v>
      </c>
      <c r="F40" s="120" t="str">
        <f>IF(I39="○","×",IF(I39="×","○",IF(I39="△","△",IF(I39="",""))))</f>
        <v>○</v>
      </c>
      <c r="G40" s="121">
        <f>IF(ISBLANK(H39),"",(H39))</f>
        <v>2</v>
      </c>
      <c r="H40" s="198"/>
      <c r="I40" s="198"/>
      <c r="J40" s="198"/>
      <c r="K40" s="147">
        <v>5</v>
      </c>
      <c r="L40" s="109" t="str">
        <f>IF(ISBLANK(K40),"",IF(K40&gt;M40,"○",IF(K40&lt;M40,"×","△")))</f>
        <v>○</v>
      </c>
      <c r="M40" s="148">
        <v>2</v>
      </c>
      <c r="N40" s="147">
        <v>6</v>
      </c>
      <c r="O40" s="109" t="str">
        <f>IF(ISBLANK(N40),"",IF(N40&gt;P40,"○",IF(N40&lt;P40,"×","△")))</f>
        <v>×</v>
      </c>
      <c r="P40" s="148">
        <v>12</v>
      </c>
      <c r="Q40" s="91">
        <f>COUNTIF(B40:P40,"○")*3+COUNTIF(B40:P40,"△")*1</f>
        <v>9</v>
      </c>
      <c r="R40" s="149">
        <f>RANK(Q40,$Q$38:$Q$42)</f>
        <v>2</v>
      </c>
      <c r="S40" s="110"/>
      <c r="T40" s="112" t="str">
        <f>'対戦表'!L14</f>
        <v>西武台</v>
      </c>
      <c r="U40" s="119">
        <f>IF(ISBLANK(AC38),"",(AC38))</f>
        <v>8</v>
      </c>
      <c r="V40" s="120" t="str">
        <f>IF(AB38="○","×",IF(AB38="×","○",IF(AB38="△","△",IF(AB38="",""))))</f>
        <v>○</v>
      </c>
      <c r="W40" s="121">
        <f>IF(ISBLANK(AA38),"",(AA38))</f>
        <v>2</v>
      </c>
      <c r="X40" s="119">
        <f>IF(ISBLANK(AC39),"",(AC39))</f>
        <v>7</v>
      </c>
      <c r="Y40" s="120" t="str">
        <f>IF(AB39="○","×",IF(AB39="×","○",IF(AB39="△","△",IF(AB39="",""))))</f>
        <v>○</v>
      </c>
      <c r="Z40" s="121">
        <f>IF(ISBLANK(AA39),"",(AA39))</f>
        <v>1</v>
      </c>
      <c r="AA40" s="198"/>
      <c r="AB40" s="198"/>
      <c r="AC40" s="198"/>
      <c r="AD40" s="147">
        <v>13</v>
      </c>
      <c r="AE40" s="109" t="str">
        <f>IF(ISBLANK(AD40),"",IF(AD40&gt;AF40,"○",IF(AD40&lt;AF40,"×","△")))</f>
        <v>○</v>
      </c>
      <c r="AF40" s="148">
        <v>6</v>
      </c>
      <c r="AG40" s="147">
        <v>2</v>
      </c>
      <c r="AH40" s="109" t="str">
        <f>IF(ISBLANK(AG40),"",IF(AG40&gt;AI40,"○",IF(AG40&lt;AI40,"×","△")))</f>
        <v>×</v>
      </c>
      <c r="AI40" s="148">
        <v>13</v>
      </c>
      <c r="AJ40" s="91">
        <f>COUNTIF(U40:AI40,"○")*3+COUNTIF(U40:AI40,"△")*1</f>
        <v>9</v>
      </c>
      <c r="AK40" s="149">
        <f>RANK(AJ40,$AJ$38:$AJ$42)</f>
        <v>2</v>
      </c>
    </row>
    <row r="41" spans="1:37" s="111" customFormat="1" ht="13.5">
      <c r="A41" s="112" t="str">
        <f>'対戦表'!J15</f>
        <v>羽生第一</v>
      </c>
      <c r="B41" s="119">
        <f>IF(ISBLANK(M38),"",(M38))</f>
        <v>4</v>
      </c>
      <c r="C41" s="120" t="str">
        <f>IF(L38="○","×",IF(L38="×","○",IF(L38="△","△",IF(L38="",""))))</f>
        <v>○</v>
      </c>
      <c r="D41" s="121">
        <f>IF(ISBLANK(K38),"",(K38))</f>
        <v>3</v>
      </c>
      <c r="E41" s="119">
        <f>IF(ISBLANK(M39),"",(M39))</f>
        <v>7</v>
      </c>
      <c r="F41" s="120" t="str">
        <f>IF(L39="○","×",IF(L39="×","○",IF(L39="△","△",IF(L39="",""))))</f>
        <v>×</v>
      </c>
      <c r="G41" s="121">
        <f>IF(ISBLANK(K39),"",(K39))</f>
        <v>8</v>
      </c>
      <c r="H41" s="128">
        <f>IF(ISBLANK(M40),"",(M40))</f>
        <v>2</v>
      </c>
      <c r="I41" s="129" t="str">
        <f>IF(L40="○","×",IF(L40="×","○",IF(L40="△","△",IF(L40="",""))))</f>
        <v>×</v>
      </c>
      <c r="J41" s="130">
        <f>IF(ISBLANK(K40),"",(K40))</f>
        <v>5</v>
      </c>
      <c r="K41" s="182"/>
      <c r="L41" s="182"/>
      <c r="M41" s="182"/>
      <c r="N41" s="147">
        <v>3</v>
      </c>
      <c r="O41" s="109" t="str">
        <f>IF(ISBLANK(N41),"",IF(N41&gt;P41,"○",IF(N41&lt;P41,"×","△")))</f>
        <v>×</v>
      </c>
      <c r="P41" s="148">
        <v>12</v>
      </c>
      <c r="Q41" s="91">
        <f>COUNTIF(B41:P41,"○")*3+COUNTIF(B41:P41,"△")*1</f>
        <v>3</v>
      </c>
      <c r="R41" s="149">
        <f>RANK(Q41,$Q$38:$Q$42)</f>
        <v>3</v>
      </c>
      <c r="S41" s="110"/>
      <c r="T41" s="112" t="str">
        <f>'対戦表'!L15</f>
        <v>浦和商業</v>
      </c>
      <c r="U41" s="119">
        <f>IF(ISBLANK(AF38),"",(AF38))</f>
        <v>3</v>
      </c>
      <c r="V41" s="120" t="str">
        <f>IF(AE38="○","×",IF(AE38="×","○",IF(AE38="△","△",IF(AE38="",""))))</f>
        <v>×</v>
      </c>
      <c r="W41" s="121">
        <f>IF(ISBLANK(AD38),"",(AD38))</f>
        <v>11</v>
      </c>
      <c r="X41" s="119">
        <f>IF(ISBLANK(AF39),"",(AF39))</f>
        <v>2</v>
      </c>
      <c r="Y41" s="120" t="str">
        <f>IF(AE39="○","×",IF(AE39="×","○",IF(AE39="△","△",IF(AE39="",""))))</f>
        <v>×</v>
      </c>
      <c r="Z41" s="121">
        <f>IF(ISBLANK(AD39),"",(AD39))</f>
        <v>9</v>
      </c>
      <c r="AA41" s="128">
        <f>IF(ISBLANK(AF40),"",(AF40))</f>
        <v>6</v>
      </c>
      <c r="AB41" s="129" t="str">
        <f>IF(AE40="○","×",IF(AE40="×","○",IF(AE40="△","△",IF(AE40="",""))))</f>
        <v>×</v>
      </c>
      <c r="AC41" s="130">
        <f>IF(ISBLANK(AD40),"",(AD40))</f>
        <v>13</v>
      </c>
      <c r="AD41" s="182"/>
      <c r="AE41" s="182"/>
      <c r="AF41" s="182"/>
      <c r="AG41" s="147">
        <v>5</v>
      </c>
      <c r="AH41" s="109" t="str">
        <f>IF(ISBLANK(AG41),"",IF(AG41&gt;AI41,"○",IF(AG41&lt;AI41,"×","△")))</f>
        <v>×</v>
      </c>
      <c r="AI41" s="148">
        <v>24</v>
      </c>
      <c r="AJ41" s="91">
        <f>COUNTIF(U41:AI41,"○")*3+COUNTIF(U41:AI41,"△")*1</f>
        <v>0</v>
      </c>
      <c r="AK41" s="149">
        <f>RANK(AJ41,$AJ$38:$AJ$42)</f>
        <v>5</v>
      </c>
    </row>
    <row r="42" spans="1:37" s="111" customFormat="1" ht="13.5">
      <c r="A42" s="154" t="str">
        <f>'対戦表'!J16</f>
        <v>大宮南A</v>
      </c>
      <c r="B42" s="119">
        <f>IF(ISBLANK(P38),"",(P38))</f>
        <v>18</v>
      </c>
      <c r="C42" s="120" t="str">
        <f>IF(O38="○","×",IF(O38="×","○",IF(O38="△","△",IF(O38="",""))))</f>
        <v>○</v>
      </c>
      <c r="D42" s="121">
        <f>IF(ISBLANK(N38),"",(N38))</f>
        <v>3</v>
      </c>
      <c r="E42" s="119">
        <f>IF(ISBLANK(P39),"",(P39))</f>
        <v>11</v>
      </c>
      <c r="F42" s="120" t="str">
        <f>IF(O39="○","×",IF(O39="×","○",IF(O39="△","△",IF(O39="",""))))</f>
        <v>○</v>
      </c>
      <c r="G42" s="121">
        <f>IF(ISBLANK(N39),"",(N39))</f>
        <v>5</v>
      </c>
      <c r="H42" s="119">
        <f>IF(ISBLANK(P40),"",(P40))</f>
        <v>12</v>
      </c>
      <c r="I42" s="120" t="str">
        <f>IF(O40="○","×",IF(O40="×","○",IF(O40="△","△",IF(O40="",""))))</f>
        <v>○</v>
      </c>
      <c r="J42" s="121">
        <f>IF(ISBLANK(N40),"",(N40))</f>
        <v>6</v>
      </c>
      <c r="K42" s="119">
        <f>IF(ISBLANK(P41),"",(P41))</f>
        <v>12</v>
      </c>
      <c r="L42" s="129" t="str">
        <f>IF(O41="○","×",IF(O41="×","○",IF(O41="△","△",IF(O41="",""))))</f>
        <v>○</v>
      </c>
      <c r="M42" s="121">
        <f>IF(ISBLANK(N41),"",(N41))</f>
        <v>3</v>
      </c>
      <c r="N42" s="189"/>
      <c r="O42" s="189"/>
      <c r="P42" s="190"/>
      <c r="Q42" s="91">
        <f>COUNTIF(B42:P42,"○")*3+COUNTIF(B42:P42,"△")*1</f>
        <v>12</v>
      </c>
      <c r="R42" s="149">
        <f>RANK(Q42,$Q$38:$Q$42)</f>
        <v>1</v>
      </c>
      <c r="S42" s="110"/>
      <c r="T42" s="154" t="str">
        <f>'対戦表'!L16</f>
        <v>川口東</v>
      </c>
      <c r="U42" s="119">
        <f>IF(ISBLANK(AI38),"",(AI38))</f>
        <v>12</v>
      </c>
      <c r="V42" s="120" t="str">
        <f>IF(AH38="○","×",IF(AH38="×","○",IF(AH38="△","△",IF(AH38="",""))))</f>
        <v>○</v>
      </c>
      <c r="W42" s="121">
        <f>IF(ISBLANK(AG38),"",(AG38))</f>
        <v>1</v>
      </c>
      <c r="X42" s="119">
        <f>IF(ISBLANK(AI39),"",(AI39))</f>
        <v>16</v>
      </c>
      <c r="Y42" s="120" t="str">
        <f>IF(AH39="○","×",IF(AH39="×","○",IF(AH39="△","△",IF(AH39="",""))))</f>
        <v>○</v>
      </c>
      <c r="Z42" s="121">
        <f>IF(ISBLANK(AG39),"",(AG39))</f>
        <v>10</v>
      </c>
      <c r="AA42" s="119">
        <f>IF(ISBLANK(AI40),"",(AI40))</f>
        <v>13</v>
      </c>
      <c r="AB42" s="120" t="str">
        <f>IF(AH40="○","×",IF(AH40="×","○",IF(AH40="△","△",IF(AH40="",""))))</f>
        <v>○</v>
      </c>
      <c r="AC42" s="121">
        <f>IF(ISBLANK(AG40),"",(AG40))</f>
        <v>2</v>
      </c>
      <c r="AD42" s="119">
        <f>IF(ISBLANK(AI41),"",(AI41))</f>
        <v>24</v>
      </c>
      <c r="AE42" s="129" t="str">
        <f>IF(AH41="○","×",IF(AH41="×","○",IF(AH41="△","△",IF(AH41="",""))))</f>
        <v>○</v>
      </c>
      <c r="AF42" s="121">
        <f>IF(ISBLANK(AG41),"",(AG41))</f>
        <v>5</v>
      </c>
      <c r="AG42" s="189"/>
      <c r="AH42" s="189"/>
      <c r="AI42" s="190"/>
      <c r="AJ42" s="91">
        <f>COUNTIF(U42:AI42,"○")*3+COUNTIF(U42:AI42,"△")*1</f>
        <v>12</v>
      </c>
      <c r="AK42" s="149">
        <f>RANK(AJ42,$AJ$38:$AJ$42)</f>
        <v>1</v>
      </c>
    </row>
    <row r="43" spans="1:37" ht="6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51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51"/>
    </row>
  </sheetData>
  <sheetProtection/>
  <mergeCells count="120">
    <mergeCell ref="H40:J40"/>
    <mergeCell ref="AA40:AC40"/>
    <mergeCell ref="K41:M41"/>
    <mergeCell ref="AD41:AF41"/>
    <mergeCell ref="N42:P42"/>
    <mergeCell ref="AG42:AI42"/>
    <mergeCell ref="AD37:AF37"/>
    <mergeCell ref="AG37:AI37"/>
    <mergeCell ref="B38:D38"/>
    <mergeCell ref="U38:W38"/>
    <mergeCell ref="E39:G39"/>
    <mergeCell ref="X39:Z39"/>
    <mergeCell ref="N35:P35"/>
    <mergeCell ref="AG35:AI35"/>
    <mergeCell ref="B37:D37"/>
    <mergeCell ref="E37:G37"/>
    <mergeCell ref="H37:J37"/>
    <mergeCell ref="K37:M37"/>
    <mergeCell ref="N37:P37"/>
    <mergeCell ref="U37:W37"/>
    <mergeCell ref="X37:Z37"/>
    <mergeCell ref="AA37:AC37"/>
    <mergeCell ref="E32:G32"/>
    <mergeCell ref="X32:Z32"/>
    <mergeCell ref="H33:J33"/>
    <mergeCell ref="AA33:AC33"/>
    <mergeCell ref="K34:M34"/>
    <mergeCell ref="AD34:AF34"/>
    <mergeCell ref="B31:D31"/>
    <mergeCell ref="U31:W31"/>
    <mergeCell ref="B30:D30"/>
    <mergeCell ref="E30:G30"/>
    <mergeCell ref="H30:J30"/>
    <mergeCell ref="K30:M30"/>
    <mergeCell ref="N30:P30"/>
    <mergeCell ref="U30:W30"/>
    <mergeCell ref="AD27:AF27"/>
    <mergeCell ref="N28:P28"/>
    <mergeCell ref="X30:Z30"/>
    <mergeCell ref="AA30:AC30"/>
    <mergeCell ref="AD30:AF30"/>
    <mergeCell ref="AG30:AI30"/>
    <mergeCell ref="AG28:AI28"/>
    <mergeCell ref="AD23:AF23"/>
    <mergeCell ref="AG23:AI23"/>
    <mergeCell ref="B24:D24"/>
    <mergeCell ref="U24:W24"/>
    <mergeCell ref="E25:G25"/>
    <mergeCell ref="X25:Z25"/>
    <mergeCell ref="U23:W23"/>
    <mergeCell ref="X23:Z23"/>
    <mergeCell ref="AA23:AC23"/>
    <mergeCell ref="H26:J26"/>
    <mergeCell ref="AA26:AC26"/>
    <mergeCell ref="K27:M27"/>
    <mergeCell ref="N21:P21"/>
    <mergeCell ref="AG21:AI21"/>
    <mergeCell ref="B23:D23"/>
    <mergeCell ref="E23:G23"/>
    <mergeCell ref="H23:J23"/>
    <mergeCell ref="K23:M23"/>
    <mergeCell ref="N23:P23"/>
    <mergeCell ref="E18:G18"/>
    <mergeCell ref="X18:Z18"/>
    <mergeCell ref="H19:J19"/>
    <mergeCell ref="AA19:AC19"/>
    <mergeCell ref="K20:M20"/>
    <mergeCell ref="AD20:AF20"/>
    <mergeCell ref="AG16:AI16"/>
    <mergeCell ref="B17:D17"/>
    <mergeCell ref="U17:W17"/>
    <mergeCell ref="B16:D16"/>
    <mergeCell ref="E16:G16"/>
    <mergeCell ref="H16:J16"/>
    <mergeCell ref="K16:M16"/>
    <mergeCell ref="N16:P16"/>
    <mergeCell ref="U16:W16"/>
    <mergeCell ref="AA12:AC12"/>
    <mergeCell ref="K13:M13"/>
    <mergeCell ref="AD13:AF13"/>
    <mergeCell ref="N14:P14"/>
    <mergeCell ref="X16:Z16"/>
    <mergeCell ref="AA16:AC16"/>
    <mergeCell ref="AD16:AF16"/>
    <mergeCell ref="X9:Z9"/>
    <mergeCell ref="AA9:AC9"/>
    <mergeCell ref="AG14:AI14"/>
    <mergeCell ref="AD9:AF9"/>
    <mergeCell ref="AG9:AI9"/>
    <mergeCell ref="B10:D10"/>
    <mergeCell ref="U10:W10"/>
    <mergeCell ref="E11:G11"/>
    <mergeCell ref="X11:Z11"/>
    <mergeCell ref="H12:J12"/>
    <mergeCell ref="K6:M6"/>
    <mergeCell ref="AD6:AF6"/>
    <mergeCell ref="N7:P7"/>
    <mergeCell ref="AG7:AI7"/>
    <mergeCell ref="B9:D9"/>
    <mergeCell ref="E9:G9"/>
    <mergeCell ref="H9:J9"/>
    <mergeCell ref="K9:M9"/>
    <mergeCell ref="N9:P9"/>
    <mergeCell ref="U9:W9"/>
    <mergeCell ref="E4:G4"/>
    <mergeCell ref="X4:Z4"/>
    <mergeCell ref="H5:J5"/>
    <mergeCell ref="AA5:AC5"/>
    <mergeCell ref="X2:Z2"/>
    <mergeCell ref="AA2:AC2"/>
    <mergeCell ref="AD2:AF2"/>
    <mergeCell ref="AG2:AI2"/>
    <mergeCell ref="B3:D3"/>
    <mergeCell ref="U3:W3"/>
    <mergeCell ref="B2:D2"/>
    <mergeCell ref="E2:G2"/>
    <mergeCell ref="H2:J2"/>
    <mergeCell ref="K2:M2"/>
    <mergeCell ref="N2:P2"/>
    <mergeCell ref="U2:W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zoomScale="115" zoomScaleNormal="115" zoomScalePageLayoutView="0" workbookViewId="0" topLeftCell="A1">
      <selection activeCell="W4" sqref="W4"/>
    </sheetView>
  </sheetViews>
  <sheetFormatPr defaultColWidth="9.00390625" defaultRowHeight="13.5"/>
  <cols>
    <col min="2" max="20" width="2.875" style="0" customWidth="1"/>
    <col min="21" max="21" width="2.875" style="114" customWidth="1"/>
    <col min="22" max="22" width="4.50390625" style="0" customWidth="1"/>
    <col min="24" max="42" width="2.875" style="0" customWidth="1"/>
    <col min="43" max="43" width="2.875" style="114" customWidth="1"/>
  </cols>
  <sheetData>
    <row r="1" ht="13.5">
      <c r="A1" s="26" t="s">
        <v>446</v>
      </c>
    </row>
    <row r="2" spans="1:43" ht="13.5">
      <c r="A2" s="105" t="s">
        <v>447</v>
      </c>
      <c r="B2" s="179" t="str">
        <f>A3</f>
        <v>熊谷女子</v>
      </c>
      <c r="C2" s="180"/>
      <c r="D2" s="180"/>
      <c r="E2" s="180" t="str">
        <f>A4</f>
        <v>所沢北A</v>
      </c>
      <c r="F2" s="180"/>
      <c r="G2" s="180"/>
      <c r="H2" s="180" t="str">
        <f>A5</f>
        <v>川口東</v>
      </c>
      <c r="I2" s="180"/>
      <c r="J2" s="180"/>
      <c r="K2" s="180" t="str">
        <f>A6</f>
        <v>埼玉栄</v>
      </c>
      <c r="L2" s="180"/>
      <c r="M2" s="180"/>
      <c r="N2" s="177" t="str">
        <f>A7</f>
        <v>羽生第一</v>
      </c>
      <c r="O2" s="178"/>
      <c r="P2" s="179"/>
      <c r="Q2" s="180" t="str">
        <f>A8</f>
        <v>伊学・上鷹・宮代・叡明</v>
      </c>
      <c r="R2" s="180"/>
      <c r="S2" s="180"/>
      <c r="T2" s="105" t="s">
        <v>430</v>
      </c>
      <c r="U2" s="115" t="s">
        <v>431</v>
      </c>
      <c r="V2" s="44"/>
      <c r="W2" s="105" t="s">
        <v>448</v>
      </c>
      <c r="X2" s="179" t="str">
        <f>W3</f>
        <v>西武台</v>
      </c>
      <c r="Y2" s="180"/>
      <c r="Z2" s="180"/>
      <c r="AA2" s="180" t="str">
        <f>W4</f>
        <v>浦和実業</v>
      </c>
      <c r="AB2" s="180"/>
      <c r="AC2" s="180"/>
      <c r="AD2" s="180" t="str">
        <f>W5</f>
        <v>秩父農工</v>
      </c>
      <c r="AE2" s="180"/>
      <c r="AF2" s="180"/>
      <c r="AG2" s="180" t="str">
        <f>W6</f>
        <v>浦和南</v>
      </c>
      <c r="AH2" s="180"/>
      <c r="AI2" s="180"/>
      <c r="AJ2" s="177" t="str">
        <f>W7</f>
        <v>久喜北陽</v>
      </c>
      <c r="AK2" s="178"/>
      <c r="AL2" s="179"/>
      <c r="AM2" s="180" t="str">
        <f>W8</f>
        <v>浦和麗明</v>
      </c>
      <c r="AN2" s="180"/>
      <c r="AO2" s="180"/>
      <c r="AP2" s="105" t="s">
        <v>430</v>
      </c>
      <c r="AQ2" s="115" t="s">
        <v>431</v>
      </c>
    </row>
    <row r="3" spans="1:43" ht="13.5">
      <c r="A3" s="116" t="s">
        <v>449</v>
      </c>
      <c r="B3" s="181"/>
      <c r="C3" s="182"/>
      <c r="D3" s="183"/>
      <c r="E3" s="117">
        <v>2</v>
      </c>
      <c r="F3" s="109" t="str">
        <f>IF(ISBLANK(E3),"",IF(E3&gt;G3,"○",IF(E3&lt;G3,"×","△")))</f>
        <v>×</v>
      </c>
      <c r="G3" s="118">
        <v>3</v>
      </c>
      <c r="H3" s="117">
        <v>0</v>
      </c>
      <c r="I3" s="109" t="str">
        <f>IF(ISBLANK(H3),"",IF(H3&gt;J3,"○",IF(H3&lt;J3,"×","△")))</f>
        <v>×</v>
      </c>
      <c r="J3" s="118">
        <v>10</v>
      </c>
      <c r="K3" s="117">
        <v>0</v>
      </c>
      <c r="L3" s="109" t="str">
        <f>IF(ISBLANK(K3),"",IF(K3&gt;M3,"○",IF(K3&lt;M3,"×","△")))</f>
        <v>×</v>
      </c>
      <c r="M3" s="118">
        <v>17</v>
      </c>
      <c r="N3" s="117">
        <v>4</v>
      </c>
      <c r="O3" s="109" t="str">
        <f>IF(ISBLANK(N3),"",IF(N3&gt;P3,"○",IF(N3&lt;P3,"×","△")))</f>
        <v>○</v>
      </c>
      <c r="P3" s="118">
        <v>3</v>
      </c>
      <c r="Q3" s="117">
        <v>2</v>
      </c>
      <c r="R3" s="109" t="str">
        <f>IF(ISBLANK(Q3),"",IF(Q3&gt;S3,"○",IF(Q3&lt;S3,"×","△")))</f>
        <v>×</v>
      </c>
      <c r="S3" s="118">
        <v>6</v>
      </c>
      <c r="T3" s="105">
        <f aca="true" t="shared" si="0" ref="T3:T8">COUNTIF(B3:S3,"○")*3+COUNTIF(B3:S3,"△")*1</f>
        <v>3</v>
      </c>
      <c r="U3" s="115">
        <f aca="true" t="shared" si="1" ref="U3:U8">RANK(T3,$T$3:$T$8,0)</f>
        <v>5</v>
      </c>
      <c r="V3" s="44"/>
      <c r="W3" s="116" t="s">
        <v>450</v>
      </c>
      <c r="X3" s="181"/>
      <c r="Y3" s="182"/>
      <c r="Z3" s="183"/>
      <c r="AA3" s="117">
        <v>2</v>
      </c>
      <c r="AB3" s="109" t="str">
        <f>IF(ISBLANK(AA3),"",IF(AA3&gt;AC3,"○",IF(AA3&lt;AC3,"×","△")))</f>
        <v>×</v>
      </c>
      <c r="AC3" s="118">
        <v>15</v>
      </c>
      <c r="AD3" s="117">
        <v>8</v>
      </c>
      <c r="AE3" s="109" t="str">
        <f>IF(ISBLANK(AD3),"",IF(AD3&gt;AF3,"○",IF(AD3&lt;AF3,"×","△")))</f>
        <v>○</v>
      </c>
      <c r="AF3" s="118">
        <v>1</v>
      </c>
      <c r="AG3" s="117">
        <v>4</v>
      </c>
      <c r="AH3" s="109" t="str">
        <f>IF(ISBLANK(AG3),"",IF(AG3&gt;AI3,"○",IF(AG3&lt;AI3,"×","△")))</f>
        <v>○</v>
      </c>
      <c r="AI3" s="118">
        <v>2</v>
      </c>
      <c r="AJ3" s="117">
        <v>7</v>
      </c>
      <c r="AK3" s="109" t="str">
        <f>IF(ISBLANK(AJ3),"",IF(AJ3&gt;AL3,"○",IF(AJ3&lt;AL3,"×","△")))</f>
        <v>○</v>
      </c>
      <c r="AL3" s="118">
        <v>0</v>
      </c>
      <c r="AM3" s="117">
        <v>9</v>
      </c>
      <c r="AN3" s="109" t="str">
        <f>IF(ISBLANK(AM3),"",IF(AM3&gt;AO3,"○",IF(AM3&lt;AO3,"×","△")))</f>
        <v>○</v>
      </c>
      <c r="AO3" s="118">
        <v>0</v>
      </c>
      <c r="AP3" s="105">
        <f aca="true" t="shared" si="2" ref="AP3:AP8">COUNTIF(X3:AO3,"○")*3+COUNTIF(X3:AO3,"△")*1</f>
        <v>12</v>
      </c>
      <c r="AQ3" s="115">
        <f aca="true" t="shared" si="3" ref="AQ3:AQ8">RANK(AP3,$AP$3:$AP$8,0)</f>
        <v>2</v>
      </c>
    </row>
    <row r="4" spans="1:43" ht="13.5">
      <c r="A4" s="116" t="s">
        <v>451</v>
      </c>
      <c r="B4" s="119">
        <f>IF(ISBLANK(G3),"",(G3))</f>
        <v>3</v>
      </c>
      <c r="C4" s="120" t="str">
        <f>IF(F3="○","×",IF(F3="×","○",IF(F3="△","△",IF(F3="",""))))</f>
        <v>○</v>
      </c>
      <c r="D4" s="121">
        <f>IF(ISBLANK(E3),"",(E3))</f>
        <v>2</v>
      </c>
      <c r="E4" s="184"/>
      <c r="F4" s="185"/>
      <c r="G4" s="185"/>
      <c r="H4" s="122">
        <v>1</v>
      </c>
      <c r="I4" s="109" t="str">
        <f>IF(ISBLANK(H4),"",IF(H4&gt;J4,"○",IF(H4&lt;J4,"×","△")))</f>
        <v>×</v>
      </c>
      <c r="J4" s="123">
        <v>14</v>
      </c>
      <c r="K4" s="124">
        <v>0</v>
      </c>
      <c r="L4" s="109" t="str">
        <f>IF(ISBLANK(K4),"",IF(K4&gt;M4,"○",IF(K4&lt;M4,"×","△")))</f>
        <v>×</v>
      </c>
      <c r="M4" s="125">
        <v>15</v>
      </c>
      <c r="N4" s="124">
        <v>2</v>
      </c>
      <c r="O4" s="109" t="str">
        <f>IF(ISBLANK(N4),"",IF(N4&gt;P4,"○",IF(N4&lt;P4,"×","△")))</f>
        <v>△</v>
      </c>
      <c r="P4" s="125">
        <v>2</v>
      </c>
      <c r="Q4" s="124">
        <v>1</v>
      </c>
      <c r="R4" s="109" t="str">
        <f>IF(ISBLANK(Q4),"",IF(Q4&gt;S4,"○",IF(Q4&lt;S4,"×","△")))</f>
        <v>×</v>
      </c>
      <c r="S4" s="125">
        <v>9</v>
      </c>
      <c r="T4" s="105">
        <f t="shared" si="0"/>
        <v>4</v>
      </c>
      <c r="U4" s="115">
        <f t="shared" si="1"/>
        <v>4</v>
      </c>
      <c r="V4" s="44"/>
      <c r="W4" s="152" t="s">
        <v>452</v>
      </c>
      <c r="X4" s="119">
        <f>IF(ISBLANK(AC3),"",(AC3))</f>
        <v>15</v>
      </c>
      <c r="Y4" s="120" t="str">
        <f>IF(AB3="○","×",IF(AB3="×","○",IF(AB3="△","△",IF(AB3="",""))))</f>
        <v>○</v>
      </c>
      <c r="Z4" s="121">
        <f>IF(ISBLANK(AA3),"",(AA3))</f>
        <v>2</v>
      </c>
      <c r="AA4" s="184"/>
      <c r="AB4" s="185"/>
      <c r="AC4" s="185"/>
      <c r="AD4" s="122">
        <v>17</v>
      </c>
      <c r="AE4" s="109" t="str">
        <f>IF(ISBLANK(AD4),"",IF(AD4&gt;AF4,"○",IF(AD4&lt;AF4,"×","△")))</f>
        <v>○</v>
      </c>
      <c r="AF4" s="123">
        <v>0</v>
      </c>
      <c r="AG4" s="124">
        <v>14</v>
      </c>
      <c r="AH4" s="109" t="str">
        <f>IF(ISBLANK(AG4),"",IF(AG4&gt;AI4,"○",IF(AG4&lt;AI4,"×","△")))</f>
        <v>○</v>
      </c>
      <c r="AI4" s="125">
        <v>2</v>
      </c>
      <c r="AJ4" s="124">
        <v>15</v>
      </c>
      <c r="AK4" s="109" t="str">
        <f>IF(ISBLANK(AJ4),"",IF(AJ4&gt;AL4,"○",IF(AJ4&lt;AL4,"×","△")))</f>
        <v>○</v>
      </c>
      <c r="AL4" s="125">
        <v>0</v>
      </c>
      <c r="AM4" s="124">
        <v>15</v>
      </c>
      <c r="AN4" s="109" t="str">
        <f>IF(ISBLANK(AM4),"",IF(AM4&gt;AO4,"○",IF(AM4&lt;AO4,"×","△")))</f>
        <v>○</v>
      </c>
      <c r="AO4" s="125">
        <v>0</v>
      </c>
      <c r="AP4" s="105">
        <f t="shared" si="2"/>
        <v>15</v>
      </c>
      <c r="AQ4" s="115">
        <f t="shared" si="3"/>
        <v>1</v>
      </c>
    </row>
    <row r="5" spans="1:43" ht="13.5">
      <c r="A5" s="152" t="s">
        <v>453</v>
      </c>
      <c r="B5" s="119">
        <f>IF(ISBLANK(J3),"",(J3))</f>
        <v>10</v>
      </c>
      <c r="C5" s="120" t="str">
        <f>IF(I3="○","×",IF(I3="×","○",IF(I3="△","△",IF(I3="",""))))</f>
        <v>○</v>
      </c>
      <c r="D5" s="121">
        <f>IF(ISBLANK(H3),"",(H3))</f>
        <v>0</v>
      </c>
      <c r="E5" s="119">
        <f>IF(ISBLANK(J4),"",(J4))</f>
        <v>14</v>
      </c>
      <c r="F5" s="120" t="str">
        <f>IF(I4="○","×",IF(I4="×","○",IF(I4="△","△",IF(I4="",""))))</f>
        <v>○</v>
      </c>
      <c r="G5" s="121">
        <f>IF(ISBLANK(H4),"",(H4))</f>
        <v>1</v>
      </c>
      <c r="H5" s="201"/>
      <c r="I5" s="201"/>
      <c r="J5" s="201"/>
      <c r="K5" s="126">
        <v>7</v>
      </c>
      <c r="L5" s="109" t="str">
        <f>IF(ISBLANK(K5),"",IF(K5&gt;M5,"○",IF(K5&lt;M5,"×","△")))</f>
        <v>○</v>
      </c>
      <c r="M5" s="127">
        <v>5</v>
      </c>
      <c r="N5" s="126">
        <v>9</v>
      </c>
      <c r="O5" s="109" t="str">
        <f>IF(ISBLANK(N5),"",IF(N5&gt;P5,"○",IF(N5&lt;P5,"×","△")))</f>
        <v>○</v>
      </c>
      <c r="P5" s="127">
        <v>0</v>
      </c>
      <c r="Q5" s="126">
        <v>7</v>
      </c>
      <c r="R5" s="109" t="str">
        <f>IF(ISBLANK(Q5),"",IF(Q5&gt;S5,"○",IF(Q5&lt;S5,"×","△")))</f>
        <v>○</v>
      </c>
      <c r="S5" s="127">
        <v>1</v>
      </c>
      <c r="T5" s="105">
        <f t="shared" si="0"/>
        <v>15</v>
      </c>
      <c r="U5" s="115">
        <f t="shared" si="1"/>
        <v>1</v>
      </c>
      <c r="V5" s="44"/>
      <c r="W5" s="116" t="s">
        <v>454</v>
      </c>
      <c r="X5" s="119">
        <f>IF(ISBLANK(AF3),"",(AF3))</f>
        <v>1</v>
      </c>
      <c r="Y5" s="120" t="str">
        <f>IF(AE3="○","×",IF(AE3="×","○",IF(AE3="△","△",IF(AE3="",""))))</f>
        <v>×</v>
      </c>
      <c r="Z5" s="121">
        <f>IF(ISBLANK(AD3),"",(AD3))</f>
        <v>8</v>
      </c>
      <c r="AA5" s="119">
        <f>IF(ISBLANK(AF4),"",(AF4))</f>
        <v>0</v>
      </c>
      <c r="AB5" s="120" t="str">
        <f>IF(AE4="○","×",IF(AE4="×","○",IF(AE4="△","△",IF(AE4="",""))))</f>
        <v>×</v>
      </c>
      <c r="AC5" s="121">
        <f>IF(ISBLANK(AD4),"",(AD4))</f>
        <v>17</v>
      </c>
      <c r="AD5" s="201"/>
      <c r="AE5" s="201"/>
      <c r="AF5" s="201"/>
      <c r="AG5" s="126">
        <v>2</v>
      </c>
      <c r="AH5" s="109" t="str">
        <f>IF(ISBLANK(AG5),"",IF(AG5&gt;AI5,"○",IF(AG5&lt;AI5,"×","△")))</f>
        <v>×</v>
      </c>
      <c r="AI5" s="127">
        <v>4</v>
      </c>
      <c r="AJ5" s="126">
        <v>9</v>
      </c>
      <c r="AK5" s="109" t="str">
        <f>IF(ISBLANK(AJ5),"",IF(AJ5&gt;AL5,"○",IF(AJ5&lt;AL5,"×","△")))</f>
        <v>○</v>
      </c>
      <c r="AL5" s="127">
        <v>2</v>
      </c>
      <c r="AM5" s="126">
        <v>4</v>
      </c>
      <c r="AN5" s="109" t="str">
        <f>IF(ISBLANK(AM5),"",IF(AM5&gt;AO5,"○",IF(AM5&lt;AO5,"×","△")))</f>
        <v>○</v>
      </c>
      <c r="AO5" s="127">
        <v>2</v>
      </c>
      <c r="AP5" s="105">
        <f t="shared" si="2"/>
        <v>6</v>
      </c>
      <c r="AQ5" s="115">
        <f t="shared" si="3"/>
        <v>4</v>
      </c>
    </row>
    <row r="6" spans="1:43" ht="13.5">
      <c r="A6" s="116" t="s">
        <v>455</v>
      </c>
      <c r="B6" s="119">
        <f>IF(ISBLANK(M3),"",(M3))</f>
        <v>17</v>
      </c>
      <c r="C6" s="120" t="str">
        <f>IF(L3="○","×",IF(L3="×","○",IF(L3="△","△",IF(L3="",""))))</f>
        <v>○</v>
      </c>
      <c r="D6" s="121">
        <f>IF(ISBLANK(K3),"",(K3))</f>
        <v>0</v>
      </c>
      <c r="E6" s="119">
        <f>IF(ISBLANK(M4),"",(M4))</f>
        <v>15</v>
      </c>
      <c r="F6" s="120" t="str">
        <f>IF(L4="○","×",IF(L4="×","○",IF(L4="△","△",IF(L4="",""))))</f>
        <v>○</v>
      </c>
      <c r="G6" s="121">
        <f>IF(ISBLANK(K4),"",(K4))</f>
        <v>0</v>
      </c>
      <c r="H6" s="128">
        <f>IF(ISBLANK(M5),"",(M5))</f>
        <v>5</v>
      </c>
      <c r="I6" s="129" t="str">
        <f>IF(L5="○","×",IF(L5="×","○",IF(L5="△","△",IF(L5="",""))))</f>
        <v>×</v>
      </c>
      <c r="J6" s="130">
        <f>IF(ISBLANK(K5),"",(K5))</f>
        <v>7</v>
      </c>
      <c r="K6" s="182"/>
      <c r="L6" s="182"/>
      <c r="M6" s="182"/>
      <c r="N6" s="124"/>
      <c r="O6" s="109">
        <f>IF(ISBLANK(N6),"",IF(N6&gt;P6,"○",IF(N6&lt;P6,"×","△")))</f>
      </c>
      <c r="P6" s="125"/>
      <c r="Q6" s="124">
        <v>12</v>
      </c>
      <c r="R6" s="109" t="str">
        <f>IF(ISBLANK(Q6),"",IF(Q6&gt;S6,"○",IF(Q6&lt;S6,"×","△")))</f>
        <v>○</v>
      </c>
      <c r="S6" s="125">
        <v>2</v>
      </c>
      <c r="T6" s="105">
        <f t="shared" si="0"/>
        <v>9</v>
      </c>
      <c r="U6" s="115">
        <f t="shared" si="1"/>
        <v>2</v>
      </c>
      <c r="V6" s="44"/>
      <c r="W6" s="116" t="s">
        <v>456</v>
      </c>
      <c r="X6" s="119">
        <f>IF(ISBLANK(AI3),"",(AI3))</f>
        <v>2</v>
      </c>
      <c r="Y6" s="120" t="str">
        <f>IF(AH3="○","×",IF(AH3="×","○",IF(AH3="△","△",IF(AH3="",""))))</f>
        <v>×</v>
      </c>
      <c r="Z6" s="121">
        <f>IF(ISBLANK(AG3),"",(AG3))</f>
        <v>4</v>
      </c>
      <c r="AA6" s="119">
        <f>IF(ISBLANK(AI4),"",(AI4))</f>
        <v>2</v>
      </c>
      <c r="AB6" s="120" t="str">
        <f>IF(AH4="○","×",IF(AH4="×","○",IF(AH4="△","△",IF(AH4="",""))))</f>
        <v>×</v>
      </c>
      <c r="AC6" s="121">
        <f>IF(ISBLANK(AG4),"",(AG4))</f>
        <v>14</v>
      </c>
      <c r="AD6" s="128">
        <f>IF(ISBLANK(AI5),"",(AI5))</f>
        <v>4</v>
      </c>
      <c r="AE6" s="129" t="str">
        <f>IF(AH5="○","×",IF(AH5="×","○",IF(AH5="△","△",IF(AH5="",""))))</f>
        <v>○</v>
      </c>
      <c r="AF6" s="130">
        <f>IF(ISBLANK(AG5),"",(AG5))</f>
        <v>2</v>
      </c>
      <c r="AG6" s="182"/>
      <c r="AH6" s="182"/>
      <c r="AI6" s="182"/>
      <c r="AJ6" s="124">
        <v>6</v>
      </c>
      <c r="AK6" s="109" t="str">
        <f>IF(ISBLANK(AJ6),"",IF(AJ6&gt;AL6,"○",IF(AJ6&lt;AL6,"×","△")))</f>
        <v>○</v>
      </c>
      <c r="AL6" s="125">
        <v>2</v>
      </c>
      <c r="AM6" s="124">
        <v>11</v>
      </c>
      <c r="AN6" s="109" t="str">
        <f>IF(ISBLANK(AM6),"",IF(AM6&gt;AO6,"○",IF(AM6&lt;AO6,"×","△")))</f>
        <v>○</v>
      </c>
      <c r="AO6" s="125">
        <v>0</v>
      </c>
      <c r="AP6" s="105">
        <f t="shared" si="2"/>
        <v>9</v>
      </c>
      <c r="AQ6" s="115">
        <f t="shared" si="3"/>
        <v>3</v>
      </c>
    </row>
    <row r="7" spans="1:43" ht="13.5">
      <c r="A7" s="116" t="s">
        <v>457</v>
      </c>
      <c r="B7" s="119">
        <f>IF(ISBLANK(P3),"",(P3))</f>
        <v>3</v>
      </c>
      <c r="C7" s="120" t="str">
        <f>IF(O3="○","×",IF(O3="×","○",IF(O3="△","△",IF(O3="",""))))</f>
        <v>×</v>
      </c>
      <c r="D7" s="121">
        <f>IF(ISBLANK(N3),"",(N3))</f>
        <v>4</v>
      </c>
      <c r="E7" s="119">
        <f>IF(ISBLANK(P4),"",(P4))</f>
        <v>2</v>
      </c>
      <c r="F7" s="120" t="str">
        <f>IF(O4="○","×",IF(O4="×","○",IF(O4="△","△",IF(O4="",""))))</f>
        <v>△</v>
      </c>
      <c r="G7" s="121">
        <f>IF(ISBLANK(N4),"",(N4))</f>
        <v>2</v>
      </c>
      <c r="H7" s="119">
        <f>IF(ISBLANK(P5),"",(P5))</f>
        <v>0</v>
      </c>
      <c r="I7" s="120" t="str">
        <f>IF(O5="○","×",IF(O5="×","○",IF(O5="△","△",IF(O5="",""))))</f>
        <v>×</v>
      </c>
      <c r="J7" s="121">
        <f>IF(ISBLANK(N5),"",(N5))</f>
        <v>9</v>
      </c>
      <c r="K7" s="119">
        <f>IF(ISBLANK(P6),"",(P6))</f>
      </c>
      <c r="L7" s="129">
        <f>IF(O6="○","×",IF(O6="×","○",IF(O6="△","△",IF(O6="",""))))</f>
      </c>
      <c r="M7" s="121">
        <f>IF(ISBLANK(N6),"",(N6))</f>
      </c>
      <c r="N7" s="185"/>
      <c r="O7" s="185"/>
      <c r="P7" s="185"/>
      <c r="Q7" s="124">
        <v>2</v>
      </c>
      <c r="R7" s="109" t="str">
        <f>IF(ISBLANK(Q7),"",IF(Q7&gt;S7,"○",IF(Q7&lt;S7,"×","△")))</f>
        <v>×</v>
      </c>
      <c r="S7" s="125">
        <v>8</v>
      </c>
      <c r="T7" s="105">
        <f t="shared" si="0"/>
        <v>1</v>
      </c>
      <c r="U7" s="115">
        <f t="shared" si="1"/>
        <v>6</v>
      </c>
      <c r="V7" s="44"/>
      <c r="W7" s="116" t="s">
        <v>458</v>
      </c>
      <c r="X7" s="119">
        <f>IF(ISBLANK(AL3),"",(AL3))</f>
        <v>0</v>
      </c>
      <c r="Y7" s="120" t="str">
        <f>IF(AK3="○","×",IF(AK3="×","○",IF(AK3="△","△",IF(AK3="",""))))</f>
        <v>×</v>
      </c>
      <c r="Z7" s="121">
        <f>IF(ISBLANK(AJ3),"",(AJ3))</f>
        <v>7</v>
      </c>
      <c r="AA7" s="119">
        <f>IF(ISBLANK(AL4),"",(AL4))</f>
        <v>0</v>
      </c>
      <c r="AB7" s="120" t="str">
        <f>IF(AK4="○","×",IF(AK4="×","○",IF(AK4="△","△",IF(AK4="",""))))</f>
        <v>×</v>
      </c>
      <c r="AC7" s="121">
        <f>IF(ISBLANK(AJ4),"",(AJ4))</f>
        <v>15</v>
      </c>
      <c r="AD7" s="119">
        <f>IF(ISBLANK(AL5),"",(AL5))</f>
        <v>2</v>
      </c>
      <c r="AE7" s="120" t="str">
        <f>IF(AK5="○","×",IF(AK5="×","○",IF(AK5="△","△",IF(AK5="",""))))</f>
        <v>×</v>
      </c>
      <c r="AF7" s="121">
        <f>IF(ISBLANK(AJ5),"",(AJ5))</f>
        <v>9</v>
      </c>
      <c r="AG7" s="119">
        <f>IF(ISBLANK(AL6),"",(AL6))</f>
        <v>2</v>
      </c>
      <c r="AH7" s="129" t="str">
        <f>IF(AK6="○","×",IF(AK6="×","○",IF(AK6="△","△",IF(AK6="",""))))</f>
        <v>×</v>
      </c>
      <c r="AI7" s="121">
        <f>IF(ISBLANK(AJ6),"",(AJ6))</f>
        <v>6</v>
      </c>
      <c r="AJ7" s="185"/>
      <c r="AK7" s="185"/>
      <c r="AL7" s="185"/>
      <c r="AM7" s="124">
        <v>4</v>
      </c>
      <c r="AN7" s="109" t="str">
        <f>IF(ISBLANK(AM7),"",IF(AM7&gt;AO7,"○",IF(AM7&lt;AO7,"×","△")))</f>
        <v>○</v>
      </c>
      <c r="AO7" s="125">
        <v>0</v>
      </c>
      <c r="AP7" s="105">
        <f t="shared" si="2"/>
        <v>3</v>
      </c>
      <c r="AQ7" s="115">
        <f t="shared" si="3"/>
        <v>5</v>
      </c>
    </row>
    <row r="8" spans="1:43" ht="13.5">
      <c r="A8" s="115" t="s">
        <v>459</v>
      </c>
      <c r="B8" s="119">
        <f>IF(ISBLANK(S3),"",(S3))</f>
        <v>6</v>
      </c>
      <c r="C8" s="120" t="str">
        <f>IF(R3="○","×",IF(R3="×","○",IF(R3="△","△",IF(R3="",""))))</f>
        <v>○</v>
      </c>
      <c r="D8" s="121">
        <f>IF(ISBLANK(Q3),"",(Q3))</f>
        <v>2</v>
      </c>
      <c r="E8" s="119">
        <f>IF(ISBLANK(S4),"",(S4))</f>
        <v>9</v>
      </c>
      <c r="F8" s="120" t="str">
        <f>IF(R4="○","×",IF(R4="×","○",IF(R4="△","△",IF(R4="",""))))</f>
        <v>○</v>
      </c>
      <c r="G8" s="121">
        <f>IF(ISBLANK(Q4),"",(Q4))</f>
        <v>1</v>
      </c>
      <c r="H8" s="119">
        <f>IF(ISBLANK(S5),"",(S5))</f>
        <v>1</v>
      </c>
      <c r="I8" s="120" t="str">
        <f>IF(R5="○","×",IF(R5="×","○",IF(R5="△","△",IF(R5="",""))))</f>
        <v>×</v>
      </c>
      <c r="J8" s="121">
        <f>IF(ISBLANK(Q5),"",(Q5))</f>
        <v>7</v>
      </c>
      <c r="K8" s="119">
        <f>IF(ISBLANK(S6),"",(S6))</f>
        <v>2</v>
      </c>
      <c r="L8" s="120" t="str">
        <f>IF(R6="○","×",IF(R6="×","○",IF(R6="△","△",IF(R6="",""))))</f>
        <v>×</v>
      </c>
      <c r="M8" s="121">
        <f>IF(ISBLANK(Q6),"",(Q6))</f>
        <v>12</v>
      </c>
      <c r="N8" s="119">
        <f>IF(ISBLANK(S7),"",(S7))</f>
        <v>8</v>
      </c>
      <c r="O8" s="129" t="str">
        <f>IF(R7="○","×",IF(R7="×","○",IF(R7="△","△",IF(R7="",""))))</f>
        <v>○</v>
      </c>
      <c r="P8" s="121">
        <f>IF(ISBLANK(Q7),"",(Q7))</f>
        <v>2</v>
      </c>
      <c r="Q8" s="187"/>
      <c r="R8" s="187"/>
      <c r="S8" s="188"/>
      <c r="T8" s="105">
        <f t="shared" si="0"/>
        <v>9</v>
      </c>
      <c r="U8" s="115">
        <f t="shared" si="1"/>
        <v>2</v>
      </c>
      <c r="V8" s="44"/>
      <c r="W8" s="131" t="s">
        <v>460</v>
      </c>
      <c r="X8" s="119">
        <f>IF(ISBLANK(AO3),"",(AO3))</f>
        <v>0</v>
      </c>
      <c r="Y8" s="120" t="str">
        <f>IF(AN3="○","×",IF(AN3="×","○",IF(AN3="△","△",IF(AN3="",""))))</f>
        <v>×</v>
      </c>
      <c r="Z8" s="121">
        <f>IF(ISBLANK(AM3),"",(AM3))</f>
        <v>9</v>
      </c>
      <c r="AA8" s="119">
        <f>IF(ISBLANK(AO4),"",(AO4))</f>
        <v>0</v>
      </c>
      <c r="AB8" s="120" t="str">
        <f>IF(AN4="○","×",IF(AN4="×","○",IF(AN4="△","△",IF(AN4="",""))))</f>
        <v>×</v>
      </c>
      <c r="AC8" s="121">
        <f>IF(ISBLANK(AM4),"",(AM4))</f>
        <v>15</v>
      </c>
      <c r="AD8" s="119">
        <f>IF(ISBLANK(AO5),"",(AO5))</f>
        <v>2</v>
      </c>
      <c r="AE8" s="120" t="str">
        <f>IF(AN5="○","×",IF(AN5="×","○",IF(AN5="△","△",IF(AN5="",""))))</f>
        <v>×</v>
      </c>
      <c r="AF8" s="121">
        <f>IF(ISBLANK(AM5),"",(AM5))</f>
        <v>4</v>
      </c>
      <c r="AG8" s="119">
        <f>IF(ISBLANK(AO6),"",(AO6))</f>
        <v>0</v>
      </c>
      <c r="AH8" s="120" t="str">
        <f>IF(AN6="○","×",IF(AN6="×","○",IF(AN6="△","△",IF(AN6="",""))))</f>
        <v>×</v>
      </c>
      <c r="AI8" s="121">
        <f>IF(ISBLANK(AM6),"",(AM6))</f>
        <v>11</v>
      </c>
      <c r="AJ8" s="119">
        <f>IF(ISBLANK(AO7),"",(AO7))</f>
        <v>0</v>
      </c>
      <c r="AK8" s="129" t="str">
        <f>IF(AN7="○","×",IF(AN7="×","○",IF(AN7="△","△",IF(AN7="",""))))</f>
        <v>×</v>
      </c>
      <c r="AL8" s="121">
        <f>IF(ISBLANK(AM7),"",(AM7))</f>
        <v>4</v>
      </c>
      <c r="AM8" s="187"/>
      <c r="AN8" s="187"/>
      <c r="AO8" s="188"/>
      <c r="AP8" s="105">
        <f t="shared" si="2"/>
        <v>0</v>
      </c>
      <c r="AQ8" s="115">
        <f t="shared" si="3"/>
        <v>6</v>
      </c>
    </row>
    <row r="9" spans="1:40" ht="6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32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3" ht="13.5">
      <c r="A10" s="105" t="s">
        <v>461</v>
      </c>
      <c r="B10" s="179" t="str">
        <f>A11</f>
        <v>八潮</v>
      </c>
      <c r="C10" s="180"/>
      <c r="D10" s="180"/>
      <c r="E10" s="180" t="str">
        <f>A12</f>
        <v>市立浦和</v>
      </c>
      <c r="F10" s="180"/>
      <c r="G10" s="180"/>
      <c r="H10" s="180" t="str">
        <f>A13</f>
        <v>川口北</v>
      </c>
      <c r="I10" s="180"/>
      <c r="J10" s="180"/>
      <c r="K10" s="180" t="str">
        <f>A14</f>
        <v>浦和西</v>
      </c>
      <c r="L10" s="180"/>
      <c r="M10" s="180"/>
      <c r="N10" s="177" t="str">
        <f>A15</f>
        <v>春日部共栄</v>
      </c>
      <c r="O10" s="178"/>
      <c r="P10" s="179"/>
      <c r="Q10" s="180" t="str">
        <f>A16</f>
        <v>大宮北</v>
      </c>
      <c r="R10" s="180"/>
      <c r="S10" s="180"/>
      <c r="T10" s="105" t="s">
        <v>430</v>
      </c>
      <c r="U10" s="115" t="s">
        <v>431</v>
      </c>
      <c r="V10" s="44"/>
      <c r="W10" s="105" t="s">
        <v>462</v>
      </c>
      <c r="X10" s="179" t="str">
        <f>W11</f>
        <v>筑波大坂戸・ふじみ野</v>
      </c>
      <c r="Y10" s="180"/>
      <c r="Z10" s="180"/>
      <c r="AA10" s="180" t="str">
        <f>W12</f>
        <v>大妻嵐山</v>
      </c>
      <c r="AB10" s="180"/>
      <c r="AC10" s="180"/>
      <c r="AD10" s="180" t="str">
        <f>W13</f>
        <v>三郷北</v>
      </c>
      <c r="AE10" s="180"/>
      <c r="AF10" s="180"/>
      <c r="AG10" s="180" t="str">
        <f>W14</f>
        <v>越谷南</v>
      </c>
      <c r="AH10" s="180"/>
      <c r="AI10" s="180"/>
      <c r="AJ10" s="177" t="str">
        <f>W15</f>
        <v>大宮開成</v>
      </c>
      <c r="AK10" s="178"/>
      <c r="AL10" s="179"/>
      <c r="AM10" s="180" t="str">
        <f>W16</f>
        <v>所沢北B</v>
      </c>
      <c r="AN10" s="180"/>
      <c r="AO10" s="180"/>
      <c r="AP10" s="105" t="s">
        <v>430</v>
      </c>
      <c r="AQ10" s="115" t="s">
        <v>431</v>
      </c>
    </row>
    <row r="11" spans="1:43" ht="13.5">
      <c r="A11" s="116" t="s">
        <v>463</v>
      </c>
      <c r="B11" s="181"/>
      <c r="C11" s="182"/>
      <c r="D11" s="183"/>
      <c r="E11" s="117">
        <v>4</v>
      </c>
      <c r="F11" s="109" t="str">
        <f>IF(ISBLANK(E11),"",IF(E11&gt;G11,"○",IF(E11&lt;G11,"×","△")))</f>
        <v>○</v>
      </c>
      <c r="G11" s="118">
        <v>1</v>
      </c>
      <c r="H11" s="117">
        <v>3</v>
      </c>
      <c r="I11" s="109" t="str">
        <f>IF(ISBLANK(H11),"",IF(H11&gt;J11,"○",IF(H11&lt;J11,"×","△")))</f>
        <v>×</v>
      </c>
      <c r="J11" s="118">
        <v>6</v>
      </c>
      <c r="K11" s="117">
        <v>2</v>
      </c>
      <c r="L11" s="109" t="str">
        <f>IF(ISBLANK(K11),"",IF(K11&gt;M11,"○",IF(K11&lt;M11,"×","△")))</f>
        <v>△</v>
      </c>
      <c r="M11" s="118">
        <v>2</v>
      </c>
      <c r="N11" s="117">
        <v>11</v>
      </c>
      <c r="O11" s="109" t="str">
        <f>IF(ISBLANK(N11),"",IF(N11&gt;P11,"○",IF(N11&lt;P11,"×","△")))</f>
        <v>○</v>
      </c>
      <c r="P11" s="118">
        <v>1</v>
      </c>
      <c r="Q11" s="117">
        <v>3</v>
      </c>
      <c r="R11" s="109" t="str">
        <f>IF(ISBLANK(Q11),"",IF(Q11&gt;S11,"○",IF(Q11&lt;S11,"×","△")))</f>
        <v>○</v>
      </c>
      <c r="S11" s="118">
        <v>1</v>
      </c>
      <c r="T11" s="105">
        <f aca="true" t="shared" si="4" ref="T11:T16">COUNTIF(B11:S11,"○")*3+COUNTIF(B11:S11,"△")*1</f>
        <v>10</v>
      </c>
      <c r="U11" s="115">
        <f aca="true" t="shared" si="5" ref="U11:U16">RANK(T11,$T$11:$T$16,0)</f>
        <v>2</v>
      </c>
      <c r="V11" s="44"/>
      <c r="W11" s="133" t="s">
        <v>464</v>
      </c>
      <c r="X11" s="181"/>
      <c r="Y11" s="182"/>
      <c r="Z11" s="183"/>
      <c r="AA11" s="117">
        <v>5</v>
      </c>
      <c r="AB11" s="109" t="str">
        <f>IF(ISBLANK(AA11),"",IF(AA11&gt;AC11,"○",IF(AA11&lt;AC11,"×","△")))</f>
        <v>×</v>
      </c>
      <c r="AC11" s="118">
        <v>8</v>
      </c>
      <c r="AD11" s="117">
        <v>4</v>
      </c>
      <c r="AE11" s="109" t="str">
        <f>IF(ISBLANK(AD11),"",IF(AD11&gt;AF11,"○",IF(AD11&lt;AF11,"×","△")))</f>
        <v>×</v>
      </c>
      <c r="AF11" s="118">
        <v>8</v>
      </c>
      <c r="AG11" s="117">
        <v>0</v>
      </c>
      <c r="AH11" s="109" t="str">
        <f>IF(ISBLANK(AG11),"",IF(AG11&gt;AI11,"○",IF(AG11&lt;AI11,"×","△")))</f>
        <v>×</v>
      </c>
      <c r="AI11" s="118">
        <v>6</v>
      </c>
      <c r="AJ11" s="117">
        <v>4</v>
      </c>
      <c r="AK11" s="109" t="str">
        <f>IF(ISBLANK(AJ11),"",IF(AJ11&gt;AL11,"○",IF(AJ11&lt;AL11,"×","△")))</f>
        <v>○</v>
      </c>
      <c r="AL11" s="118">
        <v>2</v>
      </c>
      <c r="AM11" s="117">
        <v>3</v>
      </c>
      <c r="AN11" s="109" t="str">
        <f>IF(ISBLANK(AM11),"",IF(AM11&gt;AO11,"○",IF(AM11&lt;AO11,"×","△")))</f>
        <v>○</v>
      </c>
      <c r="AO11" s="118">
        <v>2</v>
      </c>
      <c r="AP11" s="105">
        <f aca="true" t="shared" si="6" ref="AP11:AP16">COUNTIF(X11:AO11,"○")*3+COUNTIF(X11:AO11,"△")*1</f>
        <v>6</v>
      </c>
      <c r="AQ11" s="115">
        <f aca="true" t="shared" si="7" ref="AQ11:AQ16">RANK(AP11,$AP$11:$AP$16,0)</f>
        <v>4</v>
      </c>
    </row>
    <row r="12" spans="1:43" ht="13.5">
      <c r="A12" s="116" t="s">
        <v>465</v>
      </c>
      <c r="B12" s="119">
        <f>IF(ISBLANK(G11),"",(G11))</f>
        <v>1</v>
      </c>
      <c r="C12" s="120" t="str">
        <f>IF(F11="○","×",IF(F11="×","○",IF(F11="△","△",IF(F11="",""))))</f>
        <v>×</v>
      </c>
      <c r="D12" s="121">
        <f>IF(ISBLANK(E11),"",(E11))</f>
        <v>4</v>
      </c>
      <c r="E12" s="184"/>
      <c r="F12" s="185"/>
      <c r="G12" s="185"/>
      <c r="H12" s="122">
        <v>2</v>
      </c>
      <c r="I12" s="109" t="str">
        <f>IF(ISBLANK(H12),"",IF(H12&gt;J12,"○",IF(H12&lt;J12,"×","△")))</f>
        <v>×</v>
      </c>
      <c r="J12" s="123">
        <v>6</v>
      </c>
      <c r="K12" s="124">
        <v>3</v>
      </c>
      <c r="L12" s="109" t="str">
        <f>IF(ISBLANK(K12),"",IF(K12&gt;M12,"○",IF(K12&lt;M12,"×","△")))</f>
        <v>○</v>
      </c>
      <c r="M12" s="125">
        <v>2</v>
      </c>
      <c r="N12" s="124">
        <v>4</v>
      </c>
      <c r="O12" s="109" t="str">
        <f>IF(ISBLANK(N12),"",IF(N12&gt;P12,"○",IF(N12&lt;P12,"×","△")))</f>
        <v>○</v>
      </c>
      <c r="P12" s="125">
        <v>1</v>
      </c>
      <c r="Q12" s="124">
        <v>2</v>
      </c>
      <c r="R12" s="109" t="str">
        <f>IF(ISBLANK(Q12),"",IF(Q12&gt;S12,"○",IF(Q12&lt;S12,"×","△")))</f>
        <v>×</v>
      </c>
      <c r="S12" s="125">
        <v>5</v>
      </c>
      <c r="T12" s="105">
        <f t="shared" si="4"/>
        <v>6</v>
      </c>
      <c r="U12" s="115">
        <f t="shared" si="5"/>
        <v>4</v>
      </c>
      <c r="V12" s="44"/>
      <c r="W12" s="116" t="s">
        <v>466</v>
      </c>
      <c r="X12" s="119">
        <f>IF(ISBLANK(AC11),"",(AC11))</f>
        <v>8</v>
      </c>
      <c r="Y12" s="120" t="str">
        <f>IF(AB11="○","×",IF(AB11="×","○",IF(AB11="△","△",IF(AB11="",""))))</f>
        <v>○</v>
      </c>
      <c r="Z12" s="121">
        <f>IF(ISBLANK(AA11),"",(AA11))</f>
        <v>5</v>
      </c>
      <c r="AA12" s="184"/>
      <c r="AB12" s="185"/>
      <c r="AC12" s="185"/>
      <c r="AD12" s="122">
        <v>0</v>
      </c>
      <c r="AE12" s="109" t="str">
        <f>IF(ISBLANK(AD12),"",IF(AD12&gt;AF12,"○",IF(AD12&lt;AF12,"×","△")))</f>
        <v>×</v>
      </c>
      <c r="AF12" s="123">
        <v>6</v>
      </c>
      <c r="AG12" s="124">
        <v>4</v>
      </c>
      <c r="AH12" s="109" t="str">
        <f>IF(ISBLANK(AG12),"",IF(AG12&gt;AI12,"○",IF(AG12&lt;AI12,"×","△")))</f>
        <v>×</v>
      </c>
      <c r="AI12" s="125">
        <v>6</v>
      </c>
      <c r="AJ12" s="124">
        <v>6</v>
      </c>
      <c r="AK12" s="109" t="str">
        <f>IF(ISBLANK(AJ12),"",IF(AJ12&gt;AL12,"○",IF(AJ12&lt;AL12,"×","△")))</f>
        <v>○</v>
      </c>
      <c r="AL12" s="125">
        <v>0</v>
      </c>
      <c r="AM12" s="124">
        <v>6</v>
      </c>
      <c r="AN12" s="109" t="str">
        <f>IF(ISBLANK(AM12),"",IF(AM12&gt;AO12,"○",IF(AM12&lt;AO12,"×","△")))</f>
        <v>○</v>
      </c>
      <c r="AO12" s="125">
        <v>0</v>
      </c>
      <c r="AP12" s="105">
        <f t="shared" si="6"/>
        <v>9</v>
      </c>
      <c r="AQ12" s="115">
        <f t="shared" si="7"/>
        <v>3</v>
      </c>
    </row>
    <row r="13" spans="1:43" ht="13.5">
      <c r="A13" s="152" t="s">
        <v>467</v>
      </c>
      <c r="B13" s="119">
        <f>IF(ISBLANK(J11),"",(J11))</f>
        <v>6</v>
      </c>
      <c r="C13" s="120" t="str">
        <f>IF(I11="○","×",IF(I11="×","○",IF(I11="△","△",IF(I11="",""))))</f>
        <v>○</v>
      </c>
      <c r="D13" s="121">
        <f>IF(ISBLANK(H11),"",(H11))</f>
        <v>3</v>
      </c>
      <c r="E13" s="119">
        <f>IF(ISBLANK(J12),"",(J12))</f>
        <v>6</v>
      </c>
      <c r="F13" s="120" t="str">
        <f>IF(I12="○","×",IF(I12="×","○",IF(I12="△","△",IF(I12="",""))))</f>
        <v>○</v>
      </c>
      <c r="G13" s="121">
        <f>IF(ISBLANK(H12),"",(H12))</f>
        <v>2</v>
      </c>
      <c r="H13" s="201"/>
      <c r="I13" s="201"/>
      <c r="J13" s="201"/>
      <c r="K13" s="126">
        <v>6</v>
      </c>
      <c r="L13" s="109" t="str">
        <f>IF(ISBLANK(K13),"",IF(K13&gt;M13,"○",IF(K13&lt;M13,"×","△")))</f>
        <v>○</v>
      </c>
      <c r="M13" s="127">
        <v>1</v>
      </c>
      <c r="N13" s="126">
        <v>10</v>
      </c>
      <c r="O13" s="109" t="str">
        <f>IF(ISBLANK(N13),"",IF(N13&gt;P13,"○",IF(N13&lt;P13,"×","△")))</f>
        <v>○</v>
      </c>
      <c r="P13" s="127">
        <v>1</v>
      </c>
      <c r="Q13" s="126">
        <v>3</v>
      </c>
      <c r="R13" s="109" t="str">
        <f>IF(ISBLANK(Q13),"",IF(Q13&gt;S13,"○",IF(Q13&lt;S13,"×","△")))</f>
        <v>○</v>
      </c>
      <c r="S13" s="127">
        <v>2</v>
      </c>
      <c r="T13" s="105">
        <f t="shared" si="4"/>
        <v>15</v>
      </c>
      <c r="U13" s="115">
        <f t="shared" si="5"/>
        <v>1</v>
      </c>
      <c r="V13" s="44"/>
      <c r="W13" s="152" t="s">
        <v>468</v>
      </c>
      <c r="X13" s="119">
        <f>IF(ISBLANK(AF11),"",(AF11))</f>
        <v>8</v>
      </c>
      <c r="Y13" s="120" t="str">
        <f>IF(AE11="○","×",IF(AE11="×","○",IF(AE11="△","△",IF(AE11="",""))))</f>
        <v>○</v>
      </c>
      <c r="Z13" s="121">
        <f>IF(ISBLANK(AD11),"",(AD11))</f>
        <v>4</v>
      </c>
      <c r="AA13" s="119">
        <f>IF(ISBLANK(AF12),"",(AF12))</f>
        <v>6</v>
      </c>
      <c r="AB13" s="120" t="str">
        <f>IF(AE12="○","×",IF(AE12="×","○",IF(AE12="△","△",IF(AE12="",""))))</f>
        <v>○</v>
      </c>
      <c r="AC13" s="121">
        <f>IF(ISBLANK(AD12),"",(AD12))</f>
        <v>0</v>
      </c>
      <c r="AD13" s="201"/>
      <c r="AE13" s="201"/>
      <c r="AF13" s="201"/>
      <c r="AG13" s="126">
        <v>5</v>
      </c>
      <c r="AH13" s="109" t="str">
        <f>IF(ISBLANK(AG13),"",IF(AG13&gt;AI13,"○",IF(AG13&lt;AI13,"×","△")))</f>
        <v>○</v>
      </c>
      <c r="AI13" s="127">
        <v>3</v>
      </c>
      <c r="AJ13" s="126">
        <v>11</v>
      </c>
      <c r="AK13" s="109" t="str">
        <f>IF(ISBLANK(AJ13),"",IF(AJ13&gt;AL13,"○",IF(AJ13&lt;AL13,"×","△")))</f>
        <v>○</v>
      </c>
      <c r="AL13" s="127">
        <v>1</v>
      </c>
      <c r="AM13" s="126">
        <v>11</v>
      </c>
      <c r="AN13" s="109" t="str">
        <f>IF(ISBLANK(AM13),"",IF(AM13&gt;AO13,"○",IF(AM13&lt;AO13,"×","△")))</f>
        <v>○</v>
      </c>
      <c r="AO13" s="127">
        <v>0</v>
      </c>
      <c r="AP13" s="105">
        <f t="shared" si="6"/>
        <v>15</v>
      </c>
      <c r="AQ13" s="115">
        <f t="shared" si="7"/>
        <v>1</v>
      </c>
    </row>
    <row r="14" spans="1:43" ht="13.5">
      <c r="A14" s="116" t="s">
        <v>469</v>
      </c>
      <c r="B14" s="119">
        <f>IF(ISBLANK(M11),"",(M11))</f>
        <v>2</v>
      </c>
      <c r="C14" s="120" t="str">
        <f>IF(L11="○","×",IF(L11="×","○",IF(L11="△","△",IF(L11="",""))))</f>
        <v>△</v>
      </c>
      <c r="D14" s="121">
        <f>IF(ISBLANK(K11),"",(K11))</f>
        <v>2</v>
      </c>
      <c r="E14" s="119">
        <f>IF(ISBLANK(M12),"",(M12))</f>
        <v>2</v>
      </c>
      <c r="F14" s="120" t="str">
        <f>IF(L12="○","×",IF(L12="×","○",IF(L12="△","△",IF(L12="",""))))</f>
        <v>×</v>
      </c>
      <c r="G14" s="121">
        <f>IF(ISBLANK(K12),"",(K12))</f>
        <v>3</v>
      </c>
      <c r="H14" s="128">
        <f>IF(ISBLANK(M13),"",(M13))</f>
        <v>1</v>
      </c>
      <c r="I14" s="129" t="str">
        <f>IF(L13="○","×",IF(L13="×","○",IF(L13="△","△",IF(L13="",""))))</f>
        <v>×</v>
      </c>
      <c r="J14" s="130">
        <f>IF(ISBLANK(K13),"",(K13))</f>
        <v>6</v>
      </c>
      <c r="K14" s="182"/>
      <c r="L14" s="182"/>
      <c r="M14" s="182"/>
      <c r="N14" s="124">
        <v>8</v>
      </c>
      <c r="O14" s="109" t="str">
        <f>IF(ISBLANK(N14),"",IF(N14&gt;P14,"○",IF(N14&lt;P14,"×","△")))</f>
        <v>○</v>
      </c>
      <c r="P14" s="125">
        <v>1</v>
      </c>
      <c r="Q14" s="124">
        <v>2</v>
      </c>
      <c r="R14" s="109" t="str">
        <f>IF(ISBLANK(Q14),"",IF(Q14&gt;S14,"○",IF(Q14&lt;S14,"×","△")))</f>
        <v>△</v>
      </c>
      <c r="S14" s="125">
        <v>2</v>
      </c>
      <c r="T14" s="105">
        <f t="shared" si="4"/>
        <v>5</v>
      </c>
      <c r="U14" s="115">
        <f t="shared" si="5"/>
        <v>5</v>
      </c>
      <c r="V14" s="44"/>
      <c r="W14" s="116" t="s">
        <v>470</v>
      </c>
      <c r="X14" s="119">
        <f>IF(ISBLANK(AI11),"",(AI11))</f>
        <v>6</v>
      </c>
      <c r="Y14" s="120" t="str">
        <f>IF(AH11="○","×",IF(AH11="×","○",IF(AH11="△","△",IF(AH11="",""))))</f>
        <v>○</v>
      </c>
      <c r="Z14" s="121">
        <f>IF(ISBLANK(AG11),"",(AG11))</f>
        <v>0</v>
      </c>
      <c r="AA14" s="119">
        <f>IF(ISBLANK(AI12),"",(AI12))</f>
        <v>6</v>
      </c>
      <c r="AB14" s="120" t="str">
        <f>IF(AH12="○","×",IF(AH12="×","○",IF(AH12="△","△",IF(AH12="",""))))</f>
        <v>○</v>
      </c>
      <c r="AC14" s="121">
        <f>IF(ISBLANK(AG12),"",(AG12))</f>
        <v>4</v>
      </c>
      <c r="AD14" s="128">
        <f>IF(ISBLANK(AI13),"",(AI13))</f>
        <v>3</v>
      </c>
      <c r="AE14" s="129" t="str">
        <f>IF(AH13="○","×",IF(AH13="×","○",IF(AH13="△","△",IF(AH13="",""))))</f>
        <v>×</v>
      </c>
      <c r="AF14" s="130">
        <f>IF(ISBLANK(AG13),"",(AG13))</f>
        <v>5</v>
      </c>
      <c r="AG14" s="182"/>
      <c r="AH14" s="182"/>
      <c r="AI14" s="182"/>
      <c r="AJ14" s="124">
        <v>9</v>
      </c>
      <c r="AK14" s="109" t="str">
        <f>IF(ISBLANK(AJ14),"",IF(AJ14&gt;AL14,"○",IF(AJ14&lt;AL14,"×","△")))</f>
        <v>○</v>
      </c>
      <c r="AL14" s="125">
        <v>1</v>
      </c>
      <c r="AM14" s="124">
        <v>6</v>
      </c>
      <c r="AN14" s="109" t="str">
        <f>IF(ISBLANK(AM14),"",IF(AM14&gt;AO14,"○",IF(AM14&lt;AO14,"×","△")))</f>
        <v>○</v>
      </c>
      <c r="AO14" s="125">
        <v>2</v>
      </c>
      <c r="AP14" s="105">
        <f t="shared" si="6"/>
        <v>12</v>
      </c>
      <c r="AQ14" s="115">
        <f t="shared" si="7"/>
        <v>2</v>
      </c>
    </row>
    <row r="15" spans="1:43" ht="13.5">
      <c r="A15" s="116" t="s">
        <v>471</v>
      </c>
      <c r="B15" s="119">
        <f>IF(ISBLANK(P11),"",(P11))</f>
        <v>1</v>
      </c>
      <c r="C15" s="120" t="str">
        <f>IF(O11="○","×",IF(O11="×","○",IF(O11="△","△",IF(O11="",""))))</f>
        <v>×</v>
      </c>
      <c r="D15" s="121">
        <f>IF(ISBLANK(N11),"",(N11))</f>
        <v>11</v>
      </c>
      <c r="E15" s="119">
        <f>IF(ISBLANK(P12),"",(P12))</f>
        <v>1</v>
      </c>
      <c r="F15" s="120" t="str">
        <f>IF(O12="○","×",IF(O12="×","○",IF(O12="△","△",IF(O12="",""))))</f>
        <v>×</v>
      </c>
      <c r="G15" s="121">
        <f>IF(ISBLANK(N12),"",(N12))</f>
        <v>4</v>
      </c>
      <c r="H15" s="119">
        <f>IF(ISBLANK(P13),"",(P13))</f>
        <v>1</v>
      </c>
      <c r="I15" s="120" t="str">
        <f>IF(O13="○","×",IF(O13="×","○",IF(O13="△","△",IF(O13="",""))))</f>
        <v>×</v>
      </c>
      <c r="J15" s="121">
        <f>IF(ISBLANK(N13),"",(N13))</f>
        <v>10</v>
      </c>
      <c r="K15" s="119">
        <f>IF(ISBLANK(P14),"",(P14))</f>
        <v>1</v>
      </c>
      <c r="L15" s="129" t="str">
        <f>IF(O14="○","×",IF(O14="×","○",IF(O14="△","△",IF(O14="",""))))</f>
        <v>×</v>
      </c>
      <c r="M15" s="121">
        <f>IF(ISBLANK(N14),"",(N14))</f>
        <v>8</v>
      </c>
      <c r="N15" s="185"/>
      <c r="O15" s="185"/>
      <c r="P15" s="185"/>
      <c r="Q15" s="124">
        <v>0</v>
      </c>
      <c r="R15" s="109" t="str">
        <f>IF(ISBLANK(Q15),"",IF(Q15&gt;S15,"○",IF(Q15&lt;S15,"×","△")))</f>
        <v>×</v>
      </c>
      <c r="S15" s="125">
        <v>8</v>
      </c>
      <c r="T15" s="105">
        <f t="shared" si="4"/>
        <v>0</v>
      </c>
      <c r="U15" s="115">
        <f t="shared" si="5"/>
        <v>6</v>
      </c>
      <c r="V15" s="44"/>
      <c r="W15" s="116" t="s">
        <v>472</v>
      </c>
      <c r="X15" s="119">
        <f>IF(ISBLANK(AL11),"",(AL11))</f>
        <v>2</v>
      </c>
      <c r="Y15" s="120" t="str">
        <f>IF(AK11="○","×",IF(AK11="×","○",IF(AK11="△","△",IF(AK11="",""))))</f>
        <v>×</v>
      </c>
      <c r="Z15" s="121">
        <f>IF(ISBLANK(AJ11),"",(AJ11))</f>
        <v>4</v>
      </c>
      <c r="AA15" s="119">
        <f>IF(ISBLANK(AL12),"",(AL12))</f>
        <v>0</v>
      </c>
      <c r="AB15" s="120" t="str">
        <f>IF(AK12="○","×",IF(AK12="×","○",IF(AK12="△","△",IF(AK12="",""))))</f>
        <v>×</v>
      </c>
      <c r="AC15" s="121">
        <f>IF(ISBLANK(AJ12),"",(AJ12))</f>
        <v>6</v>
      </c>
      <c r="AD15" s="119">
        <f>IF(ISBLANK(AL13),"",(AL13))</f>
        <v>1</v>
      </c>
      <c r="AE15" s="120" t="str">
        <f>IF(AK13="○","×",IF(AK13="×","○",IF(AK13="△","△",IF(AK13="",""))))</f>
        <v>×</v>
      </c>
      <c r="AF15" s="121">
        <f>IF(ISBLANK(AJ13),"",(AJ13))</f>
        <v>11</v>
      </c>
      <c r="AG15" s="119">
        <f>IF(ISBLANK(AL14),"",(AL14))</f>
        <v>1</v>
      </c>
      <c r="AH15" s="129" t="str">
        <f>IF(AK14="○","×",IF(AK14="×","○",IF(AK14="△","△",IF(AK14="",""))))</f>
        <v>×</v>
      </c>
      <c r="AI15" s="121">
        <f>IF(ISBLANK(AJ14),"",(AJ14))</f>
        <v>9</v>
      </c>
      <c r="AJ15" s="185"/>
      <c r="AK15" s="185"/>
      <c r="AL15" s="185"/>
      <c r="AM15" s="124">
        <v>1</v>
      </c>
      <c r="AN15" s="109" t="str">
        <f>IF(ISBLANK(AM15),"",IF(AM15&gt;AO15,"○",IF(AM15&lt;AO15,"×","△")))</f>
        <v>×</v>
      </c>
      <c r="AO15" s="125">
        <v>2</v>
      </c>
      <c r="AP15" s="105">
        <f t="shared" si="6"/>
        <v>0</v>
      </c>
      <c r="AQ15" s="115">
        <f t="shared" si="7"/>
        <v>6</v>
      </c>
    </row>
    <row r="16" spans="1:43" ht="13.5">
      <c r="A16" s="131" t="s">
        <v>473</v>
      </c>
      <c r="B16" s="119">
        <f>IF(ISBLANK(S11),"",(S11))</f>
        <v>1</v>
      </c>
      <c r="C16" s="120" t="str">
        <f>IF(R11="○","×",IF(R11="×","○",IF(R11="△","△",IF(R11="",""))))</f>
        <v>×</v>
      </c>
      <c r="D16" s="121">
        <f>IF(ISBLANK(Q11),"",(Q11))</f>
        <v>3</v>
      </c>
      <c r="E16" s="119">
        <f>IF(ISBLANK(S12),"",(S12))</f>
        <v>5</v>
      </c>
      <c r="F16" s="120" t="str">
        <f>IF(R12="○","×",IF(R12="×","○",IF(R12="△","△",IF(R12="",""))))</f>
        <v>○</v>
      </c>
      <c r="G16" s="121">
        <f>IF(ISBLANK(Q12),"",(Q12))</f>
        <v>2</v>
      </c>
      <c r="H16" s="119">
        <f>IF(ISBLANK(S13),"",(S13))</f>
        <v>2</v>
      </c>
      <c r="I16" s="120" t="str">
        <f>IF(R13="○","×",IF(R13="×","○",IF(R13="△","△",IF(R13="",""))))</f>
        <v>×</v>
      </c>
      <c r="J16" s="121">
        <f>IF(ISBLANK(Q13),"",(Q13))</f>
        <v>3</v>
      </c>
      <c r="K16" s="119">
        <f>IF(ISBLANK(S14),"",(S14))</f>
        <v>2</v>
      </c>
      <c r="L16" s="120" t="str">
        <f>IF(R14="○","×",IF(R14="×","○",IF(R14="△","△",IF(R14="",""))))</f>
        <v>△</v>
      </c>
      <c r="M16" s="121">
        <f>IF(ISBLANK(Q14),"",(Q14))</f>
        <v>2</v>
      </c>
      <c r="N16" s="119">
        <f>IF(ISBLANK(S15),"",(S15))</f>
        <v>8</v>
      </c>
      <c r="O16" s="129" t="str">
        <f>IF(R15="○","×",IF(R15="×","○",IF(R15="△","△",IF(R15="",""))))</f>
        <v>○</v>
      </c>
      <c r="P16" s="121">
        <f>IF(ISBLANK(Q15),"",(Q15))</f>
        <v>0</v>
      </c>
      <c r="Q16" s="187"/>
      <c r="R16" s="187"/>
      <c r="S16" s="188"/>
      <c r="T16" s="105">
        <f t="shared" si="4"/>
        <v>7</v>
      </c>
      <c r="U16" s="115">
        <f t="shared" si="5"/>
        <v>3</v>
      </c>
      <c r="V16" s="44"/>
      <c r="W16" s="131" t="s">
        <v>474</v>
      </c>
      <c r="X16" s="119">
        <f>IF(ISBLANK(AO11),"",(AO11))</f>
        <v>2</v>
      </c>
      <c r="Y16" s="120" t="str">
        <f>IF(AN11="○","×",IF(AN11="×","○",IF(AN11="△","△",IF(AN11="",""))))</f>
        <v>×</v>
      </c>
      <c r="Z16" s="121">
        <f>IF(ISBLANK(AM11),"",(AM11))</f>
        <v>3</v>
      </c>
      <c r="AA16" s="119">
        <f>IF(ISBLANK(AO12),"",(AO12))</f>
        <v>0</v>
      </c>
      <c r="AB16" s="120" t="str">
        <f>IF(AN12="○","×",IF(AN12="×","○",IF(AN12="△","△",IF(AN12="",""))))</f>
        <v>×</v>
      </c>
      <c r="AC16" s="121">
        <f>IF(ISBLANK(AM12),"",(AM12))</f>
        <v>6</v>
      </c>
      <c r="AD16" s="119">
        <f>IF(ISBLANK(AO13),"",(AO13))</f>
        <v>0</v>
      </c>
      <c r="AE16" s="120" t="str">
        <f>IF(AN13="○","×",IF(AN13="×","○",IF(AN13="△","△",IF(AN13="",""))))</f>
        <v>×</v>
      </c>
      <c r="AF16" s="121">
        <f>IF(ISBLANK(AM13),"",(AM13))</f>
        <v>11</v>
      </c>
      <c r="AG16" s="119">
        <f>IF(ISBLANK(AO14),"",(AO14))</f>
        <v>2</v>
      </c>
      <c r="AH16" s="120" t="str">
        <f>IF(AN14="○","×",IF(AN14="×","○",IF(AN14="△","△",IF(AN14="",""))))</f>
        <v>×</v>
      </c>
      <c r="AI16" s="121">
        <f>IF(ISBLANK(AM14),"",(AM14))</f>
        <v>6</v>
      </c>
      <c r="AJ16" s="119">
        <f>IF(ISBLANK(AO15),"",(AO15))</f>
        <v>2</v>
      </c>
      <c r="AK16" s="129" t="str">
        <f>IF(AN15="○","×",IF(AN15="×","○",IF(AN15="△","△",IF(AN15="",""))))</f>
        <v>○</v>
      </c>
      <c r="AL16" s="121">
        <f>IF(ISBLANK(AM15),"",(AM15))</f>
        <v>1</v>
      </c>
      <c r="AM16" s="187"/>
      <c r="AN16" s="187"/>
      <c r="AO16" s="188"/>
      <c r="AP16" s="105">
        <f t="shared" si="6"/>
        <v>3</v>
      </c>
      <c r="AQ16" s="115">
        <f t="shared" si="7"/>
        <v>5</v>
      </c>
    </row>
    <row r="17" spans="1:40" ht="6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132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3" ht="13.5">
      <c r="A18" s="105" t="s">
        <v>475</v>
      </c>
      <c r="B18" s="179" t="str">
        <f>A19</f>
        <v>大宮</v>
      </c>
      <c r="C18" s="180"/>
      <c r="D18" s="180"/>
      <c r="E18" s="180" t="str">
        <f>A20</f>
        <v>春日部東</v>
      </c>
      <c r="F18" s="180"/>
      <c r="G18" s="180"/>
      <c r="H18" s="180" t="str">
        <f>A21</f>
        <v>誠和福祉</v>
      </c>
      <c r="I18" s="180"/>
      <c r="J18" s="180"/>
      <c r="K18" s="180" t="str">
        <f>A22</f>
        <v>大宮南</v>
      </c>
      <c r="L18" s="180"/>
      <c r="M18" s="180"/>
      <c r="N18" s="177" t="str">
        <f>A23</f>
        <v>開智</v>
      </c>
      <c r="O18" s="178"/>
      <c r="P18" s="179"/>
      <c r="Q18" s="202"/>
      <c r="R18" s="202"/>
      <c r="S18" s="202"/>
      <c r="T18" s="105" t="s">
        <v>430</v>
      </c>
      <c r="U18" s="115" t="s">
        <v>431</v>
      </c>
      <c r="V18" s="44"/>
      <c r="W18" s="105" t="s">
        <v>476</v>
      </c>
      <c r="X18" s="179" t="str">
        <f>W19</f>
        <v>浦和学院</v>
      </c>
      <c r="Y18" s="180"/>
      <c r="Z18" s="180"/>
      <c r="AA18" s="180" t="str">
        <f>W20</f>
        <v>農大三</v>
      </c>
      <c r="AB18" s="180"/>
      <c r="AC18" s="180"/>
      <c r="AD18" s="180" t="str">
        <f>W21</f>
        <v>聖望学園</v>
      </c>
      <c r="AE18" s="180"/>
      <c r="AF18" s="180"/>
      <c r="AG18" s="180" t="str">
        <f>W22</f>
        <v>春日部女子</v>
      </c>
      <c r="AH18" s="180"/>
      <c r="AI18" s="180"/>
      <c r="AJ18" s="177" t="str">
        <f>W23</f>
        <v>寄居城北</v>
      </c>
      <c r="AK18" s="178"/>
      <c r="AL18" s="179"/>
      <c r="AM18" s="202"/>
      <c r="AN18" s="202"/>
      <c r="AO18" s="202"/>
      <c r="AP18" s="105" t="s">
        <v>430</v>
      </c>
      <c r="AQ18" s="115" t="s">
        <v>431</v>
      </c>
    </row>
    <row r="19" spans="1:43" ht="13.5">
      <c r="A19" s="116" t="s">
        <v>477</v>
      </c>
      <c r="B19" s="181"/>
      <c r="C19" s="182"/>
      <c r="D19" s="183"/>
      <c r="E19" s="117">
        <v>6</v>
      </c>
      <c r="F19" s="109" t="str">
        <f>IF(ISBLANK(E19),"",IF(E19&gt;G19,"○",IF(E19&lt;G19,"×","△")))</f>
        <v>○</v>
      </c>
      <c r="G19" s="118">
        <v>3</v>
      </c>
      <c r="H19" s="117">
        <v>1</v>
      </c>
      <c r="I19" s="109" t="str">
        <f>IF(ISBLANK(H19),"",IF(H19&gt;J19,"○",IF(H19&lt;J19,"×","△")))</f>
        <v>×</v>
      </c>
      <c r="J19" s="118">
        <v>5</v>
      </c>
      <c r="K19" s="117">
        <v>1</v>
      </c>
      <c r="L19" s="109" t="str">
        <f>IF(ISBLANK(K19),"",IF(K19&gt;M19,"○",IF(K19&lt;M19,"×","△")))</f>
        <v>×</v>
      </c>
      <c r="M19" s="118">
        <v>7</v>
      </c>
      <c r="N19" s="117">
        <v>4</v>
      </c>
      <c r="O19" s="109" t="str">
        <f>IF(ISBLANK(N19),"",IF(N19&gt;P19,"○",IF(N19&lt;P19,"×","△")))</f>
        <v>△</v>
      </c>
      <c r="P19" s="118">
        <v>4</v>
      </c>
      <c r="Q19" s="134"/>
      <c r="R19" s="135">
        <f>IF(ISBLANK(Q19),"",IF(Q19&gt;S19,"○",IF(Q19&lt;S19,"×","△")))</f>
      </c>
      <c r="S19" s="136"/>
      <c r="T19" s="105">
        <f aca="true" t="shared" si="8" ref="T19:T24">COUNTIF(B19:S19,"○")*3+COUNTIF(B19:S19,"△")*1</f>
        <v>4</v>
      </c>
      <c r="U19" s="115">
        <f aca="true" t="shared" si="9" ref="U19:U24">RANK(T19,$T$19:$T$24,0)</f>
        <v>3</v>
      </c>
      <c r="V19" s="44"/>
      <c r="W19" s="116" t="s">
        <v>478</v>
      </c>
      <c r="X19" s="181"/>
      <c r="Y19" s="182"/>
      <c r="Z19" s="183"/>
      <c r="AA19" s="117">
        <v>2</v>
      </c>
      <c r="AB19" s="109" t="str">
        <f>IF(ISBLANK(AA19),"",IF(AA19&gt;AC19,"○",IF(AA19&lt;AC19,"×","△")))</f>
        <v>×</v>
      </c>
      <c r="AC19" s="118">
        <v>8</v>
      </c>
      <c r="AD19" s="117">
        <v>3</v>
      </c>
      <c r="AE19" s="109" t="str">
        <f>IF(ISBLANK(AD19),"",IF(AD19&gt;AF19,"○",IF(AD19&lt;AF19,"×","△")))</f>
        <v>○</v>
      </c>
      <c r="AF19" s="118">
        <v>2</v>
      </c>
      <c r="AG19" s="117">
        <v>2</v>
      </c>
      <c r="AH19" s="109" t="str">
        <f>IF(ISBLANK(AG19),"",IF(AG19&gt;AI19,"○",IF(AG19&lt;AI19,"×","△")))</f>
        <v>×</v>
      </c>
      <c r="AI19" s="118">
        <v>3</v>
      </c>
      <c r="AJ19" s="117">
        <v>2</v>
      </c>
      <c r="AK19" s="109" t="str">
        <f>IF(ISBLANK(AJ19),"",IF(AJ19&gt;AL19,"○",IF(AJ19&lt;AL19,"×","△")))</f>
        <v>×</v>
      </c>
      <c r="AL19" s="118">
        <v>5</v>
      </c>
      <c r="AM19" s="134"/>
      <c r="AN19" s="135">
        <f>IF(ISBLANK(AM19),"",IF(AM19&gt;AO19,"○",IF(AM19&lt;AO19,"×","△")))</f>
      </c>
      <c r="AO19" s="136"/>
      <c r="AP19" s="105">
        <f>COUNTIF(X19:AO19,"○")*3+COUNTIF(X19:AO19,"△")*1</f>
        <v>3</v>
      </c>
      <c r="AQ19" s="115">
        <f>RANK(AP19,$AP$19:$AP$24,0)</f>
        <v>3</v>
      </c>
    </row>
    <row r="20" spans="1:43" ht="13.5">
      <c r="A20" s="116" t="s">
        <v>479</v>
      </c>
      <c r="B20" s="119">
        <f>IF(ISBLANK(G19),"",(G19))</f>
        <v>3</v>
      </c>
      <c r="C20" s="120" t="str">
        <f>IF(F19="○","×",IF(F19="×","○",IF(F19="△","△",IF(F19="",""))))</f>
        <v>×</v>
      </c>
      <c r="D20" s="121">
        <f>IF(ISBLANK(E19),"",(E19))</f>
        <v>6</v>
      </c>
      <c r="E20" s="184"/>
      <c r="F20" s="185"/>
      <c r="G20" s="185"/>
      <c r="H20" s="122">
        <v>4</v>
      </c>
      <c r="I20" s="109" t="str">
        <f>IF(ISBLANK(H20),"",IF(H20&gt;J20,"○",IF(H20&lt;J20,"×","△")))</f>
        <v>×</v>
      </c>
      <c r="J20" s="123">
        <v>7</v>
      </c>
      <c r="K20" s="124">
        <v>4</v>
      </c>
      <c r="L20" s="109" t="str">
        <f>IF(ISBLANK(K20),"",IF(K20&gt;M20,"○",IF(K20&lt;M20,"×","△")))</f>
        <v>×</v>
      </c>
      <c r="M20" s="125">
        <v>7</v>
      </c>
      <c r="N20" s="124">
        <v>5</v>
      </c>
      <c r="O20" s="109" t="str">
        <f>IF(ISBLANK(N20),"",IF(N20&gt;P20,"○",IF(N20&lt;P20,"×","△")))</f>
        <v>×</v>
      </c>
      <c r="P20" s="125">
        <v>6</v>
      </c>
      <c r="Q20" s="137"/>
      <c r="R20" s="135">
        <f>IF(ISBLANK(Q20),"",IF(Q20&gt;S20,"○",IF(Q20&lt;S20,"×","△")))</f>
      </c>
      <c r="S20" s="138"/>
      <c r="T20" s="105">
        <f t="shared" si="8"/>
        <v>0</v>
      </c>
      <c r="U20" s="115">
        <f t="shared" si="9"/>
        <v>5</v>
      </c>
      <c r="V20" s="44"/>
      <c r="W20" s="152" t="s">
        <v>480</v>
      </c>
      <c r="X20" s="119">
        <f>IF(ISBLANK(AC19),"",(AC19))</f>
        <v>8</v>
      </c>
      <c r="Y20" s="120" t="str">
        <f>IF(AB19="○","×",IF(AB19="×","○",IF(AB19="△","△",IF(AB19="",""))))</f>
        <v>○</v>
      </c>
      <c r="Z20" s="121">
        <f>IF(ISBLANK(AA19),"",(AA19))</f>
        <v>2</v>
      </c>
      <c r="AA20" s="184"/>
      <c r="AB20" s="185"/>
      <c r="AC20" s="185"/>
      <c r="AD20" s="122">
        <v>10</v>
      </c>
      <c r="AE20" s="109" t="str">
        <f>IF(ISBLANK(AD20),"",IF(AD20&gt;AF20,"○",IF(AD20&lt;AF20,"×","△")))</f>
        <v>○</v>
      </c>
      <c r="AF20" s="123">
        <v>3</v>
      </c>
      <c r="AG20" s="124">
        <v>5</v>
      </c>
      <c r="AH20" s="109" t="str">
        <f>IF(ISBLANK(AG20),"",IF(AG20&gt;AI20,"○",IF(AG20&lt;AI20,"×","△")))</f>
        <v>○</v>
      </c>
      <c r="AI20" s="125">
        <v>3</v>
      </c>
      <c r="AJ20" s="124">
        <v>10</v>
      </c>
      <c r="AK20" s="109" t="str">
        <f>IF(ISBLANK(AJ20),"",IF(AJ20&gt;AL20,"○",IF(AJ20&lt;AL20,"×","△")))</f>
        <v>○</v>
      </c>
      <c r="AL20" s="125">
        <v>2</v>
      </c>
      <c r="AM20" s="137"/>
      <c r="AN20" s="135">
        <f>IF(ISBLANK(AM20),"",IF(AM20&gt;AO20,"○",IF(AM20&lt;AO20,"×","△")))</f>
      </c>
      <c r="AO20" s="138"/>
      <c r="AP20" s="105">
        <f>COUNTIF(X20:AO20,"○")*3+COUNTIF(X20:AO20,"△")*1</f>
        <v>12</v>
      </c>
      <c r="AQ20" s="115">
        <f>RANK(AP20,$AP$19:$AP$24,0)</f>
        <v>1</v>
      </c>
    </row>
    <row r="21" spans="1:43" ht="13.5">
      <c r="A21" s="116" t="s">
        <v>481</v>
      </c>
      <c r="B21" s="119">
        <f>IF(ISBLANK(J19),"",(J19))</f>
        <v>5</v>
      </c>
      <c r="C21" s="120" t="str">
        <f>IF(I19="○","×",IF(I19="×","○",IF(I19="△","△",IF(I19="",""))))</f>
        <v>○</v>
      </c>
      <c r="D21" s="121">
        <f>IF(ISBLANK(H19),"",(H19))</f>
        <v>1</v>
      </c>
      <c r="E21" s="119">
        <f>IF(ISBLANK(J20),"",(J20))</f>
        <v>7</v>
      </c>
      <c r="F21" s="120" t="str">
        <f>IF(I20="○","×",IF(I20="×","○",IF(I20="△","△",IF(I20="",""))))</f>
        <v>○</v>
      </c>
      <c r="G21" s="121">
        <f>IF(ISBLANK(H20),"",(H20))</f>
        <v>4</v>
      </c>
      <c r="H21" s="201"/>
      <c r="I21" s="201"/>
      <c r="J21" s="201"/>
      <c r="K21" s="126">
        <v>2</v>
      </c>
      <c r="L21" s="109" t="str">
        <f>IF(ISBLANK(K21),"",IF(K21&gt;M21,"○",IF(K21&lt;M21,"×","△")))</f>
        <v>×</v>
      </c>
      <c r="M21" s="127">
        <v>6</v>
      </c>
      <c r="N21" s="126">
        <v>8</v>
      </c>
      <c r="O21" s="109" t="str">
        <f>IF(ISBLANK(N21),"",IF(N21&gt;P21,"○",IF(N21&lt;P21,"×","△")))</f>
        <v>○</v>
      </c>
      <c r="P21" s="127">
        <v>5</v>
      </c>
      <c r="Q21" s="139"/>
      <c r="R21" s="135">
        <f>IF(ISBLANK(Q21),"",IF(Q21&gt;S21,"○",IF(Q21&lt;S21,"×","△")))</f>
      </c>
      <c r="S21" s="140"/>
      <c r="T21" s="105">
        <f t="shared" si="8"/>
        <v>9</v>
      </c>
      <c r="U21" s="115">
        <f t="shared" si="9"/>
        <v>2</v>
      </c>
      <c r="V21" s="44"/>
      <c r="W21" s="116" t="s">
        <v>482</v>
      </c>
      <c r="X21" s="119">
        <f>IF(ISBLANK(AF19),"",(AF19))</f>
        <v>2</v>
      </c>
      <c r="Y21" s="120" t="str">
        <f>IF(AE19="○","×",IF(AE19="×","○",IF(AE19="△","△",IF(AE19="",""))))</f>
        <v>×</v>
      </c>
      <c r="Z21" s="121">
        <f>IF(ISBLANK(AD19),"",(AD19))</f>
        <v>3</v>
      </c>
      <c r="AA21" s="119">
        <f>IF(ISBLANK(AF20),"",(AF20))</f>
        <v>3</v>
      </c>
      <c r="AB21" s="120" t="str">
        <f>IF(AE20="○","×",IF(AE20="×","○",IF(AE20="△","△",IF(AE20="",""))))</f>
        <v>×</v>
      </c>
      <c r="AC21" s="121">
        <f>IF(ISBLANK(AD20),"",(AD20))</f>
        <v>10</v>
      </c>
      <c r="AD21" s="201"/>
      <c r="AE21" s="201"/>
      <c r="AF21" s="201"/>
      <c r="AG21" s="126">
        <v>2</v>
      </c>
      <c r="AH21" s="109" t="str">
        <f>IF(ISBLANK(AG21),"",IF(AG21&gt;AI21,"○",IF(AG21&lt;AI21,"×","△")))</f>
        <v>×</v>
      </c>
      <c r="AI21" s="127">
        <v>3</v>
      </c>
      <c r="AJ21" s="126">
        <v>6</v>
      </c>
      <c r="AK21" s="109" t="str">
        <f>IF(ISBLANK(AJ21),"",IF(AJ21&gt;AL21,"○",IF(AJ21&lt;AL21,"×","△")))</f>
        <v>○</v>
      </c>
      <c r="AL21" s="127">
        <v>3</v>
      </c>
      <c r="AM21" s="139"/>
      <c r="AN21" s="135">
        <f>IF(ISBLANK(AM21),"",IF(AM21&gt;AO21,"○",IF(AM21&lt;AO21,"×","△")))</f>
      </c>
      <c r="AO21" s="140"/>
      <c r="AP21" s="105">
        <f>COUNTIF(X21:AO21,"○")*3+COUNTIF(X21:AO21,"△")*1</f>
        <v>3</v>
      </c>
      <c r="AQ21" s="115">
        <f>RANK(AP21,$AP$19:$AP$24,0)</f>
        <v>3</v>
      </c>
    </row>
    <row r="22" spans="1:43" ht="13.5">
      <c r="A22" s="152" t="s">
        <v>483</v>
      </c>
      <c r="B22" s="119">
        <f>IF(ISBLANK(M19),"",(M19))</f>
        <v>7</v>
      </c>
      <c r="C22" s="120" t="str">
        <f>IF(L19="○","×",IF(L19="×","○",IF(L19="△","△",IF(L19="",""))))</f>
        <v>○</v>
      </c>
      <c r="D22" s="121">
        <f>IF(ISBLANK(K19),"",(K19))</f>
        <v>1</v>
      </c>
      <c r="E22" s="119">
        <f>IF(ISBLANK(M20),"",(M20))</f>
        <v>7</v>
      </c>
      <c r="F22" s="120" t="str">
        <f>IF(L20="○","×",IF(L20="×","○",IF(L20="△","△",IF(L20="",""))))</f>
        <v>○</v>
      </c>
      <c r="G22" s="121">
        <f>IF(ISBLANK(K20),"",(K20))</f>
        <v>4</v>
      </c>
      <c r="H22" s="128">
        <f>IF(ISBLANK(M21),"",(M21))</f>
        <v>6</v>
      </c>
      <c r="I22" s="129" t="str">
        <f>IF(L21="○","×",IF(L21="×","○",IF(L21="△","△",IF(L21="",""))))</f>
        <v>○</v>
      </c>
      <c r="J22" s="130">
        <f>IF(ISBLANK(K21),"",(K21))</f>
        <v>2</v>
      </c>
      <c r="K22" s="182"/>
      <c r="L22" s="182"/>
      <c r="M22" s="182"/>
      <c r="N22" s="124">
        <v>9</v>
      </c>
      <c r="O22" s="109" t="str">
        <f>IF(ISBLANK(N22),"",IF(N22&gt;P22,"○",IF(N22&lt;P22,"×","△")))</f>
        <v>○</v>
      </c>
      <c r="P22" s="125">
        <v>2</v>
      </c>
      <c r="Q22" s="137"/>
      <c r="R22" s="135">
        <f>IF(ISBLANK(Q22),"",IF(Q22&gt;S22,"○",IF(Q22&lt;S22,"×","△")))</f>
      </c>
      <c r="S22" s="138"/>
      <c r="T22" s="105">
        <f t="shared" si="8"/>
        <v>12</v>
      </c>
      <c r="U22" s="115">
        <f t="shared" si="9"/>
        <v>1</v>
      </c>
      <c r="V22" s="44"/>
      <c r="W22" s="116" t="s">
        <v>484</v>
      </c>
      <c r="X22" s="119">
        <f>IF(ISBLANK(AI19),"",(AI19))</f>
        <v>3</v>
      </c>
      <c r="Y22" s="120" t="str">
        <f>IF(AH19="○","×",IF(AH19="×","○",IF(AH19="△","△",IF(AH19="",""))))</f>
        <v>○</v>
      </c>
      <c r="Z22" s="121">
        <f>IF(ISBLANK(AG19),"",(AG19))</f>
        <v>2</v>
      </c>
      <c r="AA22" s="119">
        <f>IF(ISBLANK(AI20),"",(AI20))</f>
        <v>3</v>
      </c>
      <c r="AB22" s="120" t="str">
        <f>IF(AH20="○","×",IF(AH20="×","○",IF(AH20="△","△",IF(AH20="",""))))</f>
        <v>×</v>
      </c>
      <c r="AC22" s="121">
        <f>IF(ISBLANK(AG20),"",(AG20))</f>
        <v>5</v>
      </c>
      <c r="AD22" s="128">
        <f>IF(ISBLANK(AI21),"",(AI21))</f>
        <v>3</v>
      </c>
      <c r="AE22" s="129" t="str">
        <f>IF(AH21="○","×",IF(AH21="×","○",IF(AH21="△","△",IF(AH21="",""))))</f>
        <v>○</v>
      </c>
      <c r="AF22" s="130">
        <f>IF(ISBLANK(AG21),"",(AG21))</f>
        <v>2</v>
      </c>
      <c r="AG22" s="182"/>
      <c r="AH22" s="182"/>
      <c r="AI22" s="182"/>
      <c r="AJ22" s="124">
        <v>4</v>
      </c>
      <c r="AK22" s="109" t="str">
        <f>IF(ISBLANK(AJ22),"",IF(AJ22&gt;AL22,"○",IF(AJ22&lt;AL22,"×","△")))</f>
        <v>○</v>
      </c>
      <c r="AL22" s="125">
        <v>2</v>
      </c>
      <c r="AM22" s="137"/>
      <c r="AN22" s="135">
        <f>IF(ISBLANK(AM22),"",IF(AM22&gt;AO22,"○",IF(AM22&lt;AO22,"×","△")))</f>
      </c>
      <c r="AO22" s="138"/>
      <c r="AP22" s="105">
        <f>COUNTIF(X22:AO22,"○")*3+COUNTIF(X22:AO22,"△")*1</f>
        <v>9</v>
      </c>
      <c r="AQ22" s="115">
        <f>RANK(AP22,$AP$19:$AP$24,0)</f>
        <v>2</v>
      </c>
    </row>
    <row r="23" spans="1:43" ht="13.5">
      <c r="A23" s="116" t="s">
        <v>485</v>
      </c>
      <c r="B23" s="119">
        <f>IF(ISBLANK(P19),"",(P19))</f>
        <v>4</v>
      </c>
      <c r="C23" s="120" t="str">
        <f>IF(O19="○","×",IF(O19="×","○",IF(O19="△","△",IF(O19="",""))))</f>
        <v>△</v>
      </c>
      <c r="D23" s="121">
        <f>IF(ISBLANK(N19),"",(N19))</f>
        <v>4</v>
      </c>
      <c r="E23" s="119">
        <f>IF(ISBLANK(P20),"",(P20))</f>
        <v>6</v>
      </c>
      <c r="F23" s="120" t="str">
        <f>IF(O20="○","×",IF(O20="×","○",IF(O20="△","△",IF(O20="",""))))</f>
        <v>○</v>
      </c>
      <c r="G23" s="121">
        <f>IF(ISBLANK(N20),"",(N20))</f>
        <v>5</v>
      </c>
      <c r="H23" s="119">
        <f>IF(ISBLANK(P21),"",(P21))</f>
        <v>5</v>
      </c>
      <c r="I23" s="120" t="str">
        <f>IF(O21="○","×",IF(O21="×","○",IF(O21="△","△",IF(O21="",""))))</f>
        <v>×</v>
      </c>
      <c r="J23" s="121">
        <f>IF(ISBLANK(N21),"",(N21))</f>
        <v>8</v>
      </c>
      <c r="K23" s="119">
        <f>IF(ISBLANK(P22),"",(P22))</f>
        <v>2</v>
      </c>
      <c r="L23" s="129" t="str">
        <f>IF(O22="○","×",IF(O22="×","○",IF(O22="△","△",IF(O22="",""))))</f>
        <v>×</v>
      </c>
      <c r="M23" s="121">
        <f>IF(ISBLANK(N22),"",(N22))</f>
        <v>9</v>
      </c>
      <c r="N23" s="185"/>
      <c r="O23" s="185"/>
      <c r="P23" s="185"/>
      <c r="Q23" s="137"/>
      <c r="R23" s="135">
        <f>IF(ISBLANK(Q23),"",IF(Q23&gt;S23,"○",IF(Q23&lt;S23,"×","△")))</f>
      </c>
      <c r="S23" s="138"/>
      <c r="T23" s="105">
        <f t="shared" si="8"/>
        <v>4</v>
      </c>
      <c r="U23" s="115">
        <f t="shared" si="9"/>
        <v>3</v>
      </c>
      <c r="V23" s="44"/>
      <c r="W23" s="116" t="s">
        <v>486</v>
      </c>
      <c r="X23" s="119">
        <f>IF(ISBLANK(AL19),"",(AL19))</f>
        <v>5</v>
      </c>
      <c r="Y23" s="120" t="str">
        <f>IF(AK19="○","×",IF(AK19="×","○",IF(AK19="△","△",IF(AK19="",""))))</f>
        <v>○</v>
      </c>
      <c r="Z23" s="121">
        <f>IF(ISBLANK(AJ19),"",(AJ19))</f>
        <v>2</v>
      </c>
      <c r="AA23" s="119">
        <f>IF(ISBLANK(AL20),"",(AL20))</f>
        <v>2</v>
      </c>
      <c r="AB23" s="120" t="str">
        <f>IF(AK20="○","×",IF(AK20="×","○",IF(AK20="△","△",IF(AK20="",""))))</f>
        <v>×</v>
      </c>
      <c r="AC23" s="121">
        <f>IF(ISBLANK(AJ20),"",(AJ20))</f>
        <v>10</v>
      </c>
      <c r="AD23" s="119">
        <f>IF(ISBLANK(AL21),"",(AL21))</f>
        <v>3</v>
      </c>
      <c r="AE23" s="120" t="str">
        <f>IF(AK21="○","×",IF(AK21="×","○",IF(AK21="△","△",IF(AK21="",""))))</f>
        <v>×</v>
      </c>
      <c r="AF23" s="121">
        <f>IF(ISBLANK(AJ21),"",(AJ21))</f>
        <v>6</v>
      </c>
      <c r="AG23" s="119">
        <f>IF(ISBLANK(AL22),"",(AL22))</f>
        <v>2</v>
      </c>
      <c r="AH23" s="129" t="str">
        <f>IF(AK22="○","×",IF(AK22="×","○",IF(AK22="△","△",IF(AK22="",""))))</f>
        <v>×</v>
      </c>
      <c r="AI23" s="121">
        <f>IF(ISBLANK(AJ22),"",(AJ22))</f>
        <v>4</v>
      </c>
      <c r="AJ23" s="185"/>
      <c r="AK23" s="185"/>
      <c r="AL23" s="185"/>
      <c r="AM23" s="137"/>
      <c r="AN23" s="135">
        <f>IF(ISBLANK(AM23),"",IF(AM23&gt;AO23,"○",IF(AM23&lt;AO23,"×","△")))</f>
      </c>
      <c r="AO23" s="138"/>
      <c r="AP23" s="105">
        <f>COUNTIF(X23:AO23,"○")*3+COUNTIF(X23:AO23,"△")*1</f>
        <v>3</v>
      </c>
      <c r="AQ23" s="115">
        <f>RANK(AP23,$AP$19:$AP$24,0)</f>
        <v>3</v>
      </c>
    </row>
    <row r="24" spans="1:43" ht="13.5">
      <c r="A24" s="141"/>
      <c r="B24" s="142">
        <f>IF(ISBLANK(S19),"",(S19))</f>
      </c>
      <c r="C24" s="143">
        <f>IF(R19="○","×",IF(R19="×","○",IF(R19="△","△",IF(R19="",""))))</f>
      </c>
      <c r="D24" s="144">
        <f>IF(ISBLANK(Q19),"",(Q19))</f>
      </c>
      <c r="E24" s="142">
        <f>IF(ISBLANK(S20),"",(S20))</f>
      </c>
      <c r="F24" s="143">
        <f>IF(R20="○","×",IF(R20="×","○",IF(R20="△","△",IF(R20="",""))))</f>
      </c>
      <c r="G24" s="144">
        <f>IF(ISBLANK(Q20),"",(Q20))</f>
      </c>
      <c r="H24" s="142">
        <f>IF(ISBLANK(S21),"",(S21))</f>
      </c>
      <c r="I24" s="143">
        <f>IF(R21="○","×",IF(R21="×","○",IF(R21="△","△",IF(R21="",""))))</f>
      </c>
      <c r="J24" s="144">
        <f>IF(ISBLANK(Q21),"",(Q21))</f>
      </c>
      <c r="K24" s="142">
        <f>IF(ISBLANK(S22),"",(S22))</f>
      </c>
      <c r="L24" s="143">
        <f>IF(R22="○","×",IF(R22="×","○",IF(R22="△","△",IF(R22="",""))))</f>
      </c>
      <c r="M24" s="144">
        <f>IF(ISBLANK(Q22),"",(Q22))</f>
      </c>
      <c r="N24" s="142">
        <f>IF(ISBLANK(S23),"",(S23))</f>
      </c>
      <c r="O24" s="145">
        <f>IF(R23="○","×",IF(R23="×","○",IF(R23="△","△",IF(R23="",""))))</f>
      </c>
      <c r="P24" s="144">
        <f>IF(ISBLANK(Q23),"",(Q23))</f>
      </c>
      <c r="Q24" s="199"/>
      <c r="R24" s="199"/>
      <c r="S24" s="200"/>
      <c r="T24" s="105">
        <f t="shared" si="8"/>
        <v>0</v>
      </c>
      <c r="U24" s="115">
        <f t="shared" si="9"/>
        <v>5</v>
      </c>
      <c r="V24" s="44"/>
      <c r="W24" s="141"/>
      <c r="X24" s="142">
        <f>IF(ISBLANK(AO19),"",(AO19))</f>
      </c>
      <c r="Y24" s="143">
        <f>IF(AN19="○","×",IF(AN19="×","○",IF(AN19="△","△",IF(AN19="",""))))</f>
      </c>
      <c r="Z24" s="144">
        <f>IF(ISBLANK(AM19),"",(AM19))</f>
      </c>
      <c r="AA24" s="142">
        <f>IF(ISBLANK(AO20),"",(AO20))</f>
      </c>
      <c r="AB24" s="143">
        <f>IF(AN20="○","×",IF(AN20="×","○",IF(AN20="△","△",IF(AN20="",""))))</f>
      </c>
      <c r="AC24" s="144">
        <f>IF(ISBLANK(AM20),"",(AM20))</f>
      </c>
      <c r="AD24" s="142">
        <f>IF(ISBLANK(AO21),"",(AO21))</f>
      </c>
      <c r="AE24" s="143">
        <f>IF(AN21="○","×",IF(AN21="×","○",IF(AN21="△","△",IF(AN21="",""))))</f>
      </c>
      <c r="AF24" s="144">
        <f>IF(ISBLANK(AM21),"",(AM21))</f>
      </c>
      <c r="AG24" s="142">
        <f>IF(ISBLANK(AO22),"",(AO22))</f>
      </c>
      <c r="AH24" s="143">
        <f>IF(AN22="○","×",IF(AN22="×","○",IF(AN22="△","△",IF(AN22="",""))))</f>
      </c>
      <c r="AI24" s="144">
        <f>IF(ISBLANK(AM22),"",(AM22))</f>
      </c>
      <c r="AJ24" s="142">
        <f>IF(ISBLANK(AO23),"",(AO23))</f>
      </c>
      <c r="AK24" s="145">
        <f>IF(AN23="○","×",IF(AN23="×","○",IF(AN23="△","△",IF(AN23="",""))))</f>
      </c>
      <c r="AL24" s="144">
        <f>IF(ISBLANK(AM23),"",(AM23))</f>
      </c>
      <c r="AM24" s="199"/>
      <c r="AN24" s="199"/>
      <c r="AO24" s="200"/>
      <c r="AP24" s="105"/>
      <c r="AQ24" s="115"/>
    </row>
    <row r="25" spans="1:40" ht="6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132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</row>
  </sheetData>
  <sheetProtection/>
  <mergeCells count="72">
    <mergeCell ref="B2:D2"/>
    <mergeCell ref="E2:G2"/>
    <mergeCell ref="H2:J2"/>
    <mergeCell ref="K2:M2"/>
    <mergeCell ref="N2:P2"/>
    <mergeCell ref="Q2:S2"/>
    <mergeCell ref="X2:Z2"/>
    <mergeCell ref="AA2:AC2"/>
    <mergeCell ref="AD2:AF2"/>
    <mergeCell ref="AG2:AI2"/>
    <mergeCell ref="AJ2:AL2"/>
    <mergeCell ref="AM2:AO2"/>
    <mergeCell ref="B3:D3"/>
    <mergeCell ref="X3:Z3"/>
    <mergeCell ref="E4:G4"/>
    <mergeCell ref="AA4:AC4"/>
    <mergeCell ref="H5:J5"/>
    <mergeCell ref="AD5:AF5"/>
    <mergeCell ref="K6:M6"/>
    <mergeCell ref="AG6:AI6"/>
    <mergeCell ref="N7:P7"/>
    <mergeCell ref="AJ7:AL7"/>
    <mergeCell ref="Q8:S8"/>
    <mergeCell ref="AM8:AO8"/>
    <mergeCell ref="B10:D10"/>
    <mergeCell ref="E10:G10"/>
    <mergeCell ref="H10:J10"/>
    <mergeCell ref="K10:M10"/>
    <mergeCell ref="N10:P10"/>
    <mergeCell ref="Q10:S10"/>
    <mergeCell ref="X10:Z10"/>
    <mergeCell ref="AA10:AC10"/>
    <mergeCell ref="AD10:AF10"/>
    <mergeCell ref="AG10:AI10"/>
    <mergeCell ref="AJ10:AL10"/>
    <mergeCell ref="AM10:AO10"/>
    <mergeCell ref="B11:D11"/>
    <mergeCell ref="X11:Z11"/>
    <mergeCell ref="E12:G12"/>
    <mergeCell ref="AA12:AC12"/>
    <mergeCell ref="H13:J13"/>
    <mergeCell ref="AD13:AF13"/>
    <mergeCell ref="K14:M14"/>
    <mergeCell ref="AG14:AI14"/>
    <mergeCell ref="N15:P15"/>
    <mergeCell ref="AJ15:AL15"/>
    <mergeCell ref="Q16:S16"/>
    <mergeCell ref="AM16:AO16"/>
    <mergeCell ref="B18:D18"/>
    <mergeCell ref="E18:G18"/>
    <mergeCell ref="H18:J18"/>
    <mergeCell ref="K18:M18"/>
    <mergeCell ref="N18:P18"/>
    <mergeCell ref="Q18:S18"/>
    <mergeCell ref="X18:Z18"/>
    <mergeCell ref="AA18:AC18"/>
    <mergeCell ref="AD18:AF18"/>
    <mergeCell ref="AG18:AI18"/>
    <mergeCell ref="AJ18:AL18"/>
    <mergeCell ref="AM18:AO18"/>
    <mergeCell ref="B19:D19"/>
    <mergeCell ref="X19:Z19"/>
    <mergeCell ref="E20:G20"/>
    <mergeCell ref="AA20:AC20"/>
    <mergeCell ref="H21:J21"/>
    <mergeCell ref="AD21:AF21"/>
    <mergeCell ref="K22:M22"/>
    <mergeCell ref="AG22:AI22"/>
    <mergeCell ref="N23:P23"/>
    <mergeCell ref="AJ23:AL23"/>
    <mergeCell ref="Q24:S24"/>
    <mergeCell ref="AM24:AO2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SheetLayoutView="100" zoomScalePageLayoutView="0" workbookViewId="0" topLeftCell="A28">
      <selection activeCell="P43" sqref="P43"/>
    </sheetView>
  </sheetViews>
  <sheetFormatPr defaultColWidth="9.00390625" defaultRowHeight="13.5"/>
  <cols>
    <col min="1" max="1" width="4.25390625" style="2" customWidth="1"/>
    <col min="2" max="2" width="10.25390625" style="2" customWidth="1"/>
    <col min="3" max="3" width="4.125" style="2" customWidth="1"/>
    <col min="4" max="4" width="10.25390625" style="2" customWidth="1"/>
    <col min="5" max="5" width="4.125" style="2" customWidth="1"/>
    <col min="6" max="6" width="10.25390625" style="2" customWidth="1"/>
    <col min="7" max="7" width="4.125" style="2" customWidth="1"/>
    <col min="8" max="8" width="10.25390625" style="2" customWidth="1"/>
    <col min="9" max="9" width="4.125" style="2" customWidth="1"/>
    <col min="10" max="10" width="10.25390625" style="2" customWidth="1"/>
    <col min="11" max="11" width="4.125" style="2" customWidth="1"/>
    <col min="12" max="12" width="10.25390625" style="2" customWidth="1"/>
    <col min="13" max="14" width="6.00390625" style="2" customWidth="1"/>
    <col min="15" max="16" width="9.00390625" style="2" customWidth="1"/>
    <col min="17" max="17" width="2.25390625" style="2" bestFit="1" customWidth="1"/>
    <col min="18" max="16384" width="9.00390625" style="2" customWidth="1"/>
  </cols>
  <sheetData>
    <row r="1" spans="1:8" ht="17.25">
      <c r="A1" s="215" t="s">
        <v>58</v>
      </c>
      <c r="B1" s="215"/>
      <c r="C1" s="215"/>
      <c r="D1" s="215"/>
      <c r="F1" s="26" t="s">
        <v>328</v>
      </c>
      <c r="G1" s="26"/>
      <c r="H1" s="26" t="s">
        <v>67</v>
      </c>
    </row>
    <row r="2" ht="6.75" customHeight="1"/>
    <row r="3" spans="1:12" ht="13.5">
      <c r="A3" s="211" t="s">
        <v>68</v>
      </c>
      <c r="B3" s="211"/>
      <c r="C3" s="211" t="s">
        <v>69</v>
      </c>
      <c r="D3" s="211"/>
      <c r="E3" s="211" t="s">
        <v>70</v>
      </c>
      <c r="F3" s="211"/>
      <c r="G3" s="211" t="s">
        <v>71</v>
      </c>
      <c r="H3" s="211"/>
      <c r="I3" s="211" t="s">
        <v>72</v>
      </c>
      <c r="J3" s="211"/>
      <c r="K3" s="211" t="s">
        <v>73</v>
      </c>
      <c r="L3" s="211"/>
    </row>
    <row r="4" spans="1:12" ht="18.75" customHeight="1">
      <c r="A4" s="60" t="s">
        <v>155</v>
      </c>
      <c r="B4" s="57" t="s">
        <v>340</v>
      </c>
      <c r="C4" s="58" t="s">
        <v>111</v>
      </c>
      <c r="D4" s="57" t="s">
        <v>427</v>
      </c>
      <c r="E4" s="58" t="s">
        <v>112</v>
      </c>
      <c r="F4" s="57" t="s">
        <v>348</v>
      </c>
      <c r="G4" s="58" t="s">
        <v>113</v>
      </c>
      <c r="H4" s="57" t="s">
        <v>353</v>
      </c>
      <c r="I4" s="58" t="s">
        <v>114</v>
      </c>
      <c r="J4" s="57" t="s">
        <v>358</v>
      </c>
      <c r="K4" s="58" t="s">
        <v>115</v>
      </c>
      <c r="L4" s="57" t="s">
        <v>365</v>
      </c>
    </row>
    <row r="5" spans="1:12" ht="18.75" customHeight="1">
      <c r="A5" s="60" t="s">
        <v>156</v>
      </c>
      <c r="B5" s="57" t="s">
        <v>341</v>
      </c>
      <c r="C5" s="58" t="s">
        <v>116</v>
      </c>
      <c r="D5" s="57" t="s">
        <v>344</v>
      </c>
      <c r="E5" s="58" t="s">
        <v>117</v>
      </c>
      <c r="F5" s="57" t="s">
        <v>349</v>
      </c>
      <c r="G5" s="58" t="s">
        <v>118</v>
      </c>
      <c r="H5" s="57" t="s">
        <v>354</v>
      </c>
      <c r="I5" s="58" t="s">
        <v>119</v>
      </c>
      <c r="J5" s="57" t="s">
        <v>359</v>
      </c>
      <c r="K5" s="58" t="s">
        <v>120</v>
      </c>
      <c r="L5" s="57" t="s">
        <v>362</v>
      </c>
    </row>
    <row r="6" spans="1:12" ht="18.75" customHeight="1">
      <c r="A6" s="60" t="s">
        <v>157</v>
      </c>
      <c r="B6" s="57" t="s">
        <v>342</v>
      </c>
      <c r="C6" s="58" t="s">
        <v>121</v>
      </c>
      <c r="D6" s="57" t="s">
        <v>345</v>
      </c>
      <c r="E6" s="58" t="s">
        <v>122</v>
      </c>
      <c r="F6" s="57" t="s">
        <v>350</v>
      </c>
      <c r="G6" s="58" t="s">
        <v>123</v>
      </c>
      <c r="H6" s="57" t="s">
        <v>355</v>
      </c>
      <c r="I6" s="58" t="s">
        <v>124</v>
      </c>
      <c r="J6" s="57" t="s">
        <v>424</v>
      </c>
      <c r="K6" s="58" t="s">
        <v>125</v>
      </c>
      <c r="L6" s="57" t="s">
        <v>363</v>
      </c>
    </row>
    <row r="7" spans="1:12" ht="18.75" customHeight="1">
      <c r="A7" s="60" t="s">
        <v>158</v>
      </c>
      <c r="B7" s="57" t="s">
        <v>343</v>
      </c>
      <c r="C7" s="58" t="s">
        <v>126</v>
      </c>
      <c r="D7" s="57" t="s">
        <v>346</v>
      </c>
      <c r="E7" s="58" t="s">
        <v>127</v>
      </c>
      <c r="F7" s="57" t="s">
        <v>351</v>
      </c>
      <c r="G7" s="58" t="s">
        <v>128</v>
      </c>
      <c r="H7" s="57" t="s">
        <v>356</v>
      </c>
      <c r="I7" s="58" t="s">
        <v>129</v>
      </c>
      <c r="J7" s="57" t="s">
        <v>360</v>
      </c>
      <c r="K7" s="58" t="s">
        <v>130</v>
      </c>
      <c r="L7" s="57" t="s">
        <v>364</v>
      </c>
    </row>
    <row r="8" spans="1:12" ht="18.75" customHeight="1">
      <c r="A8" s="60" t="s">
        <v>159</v>
      </c>
      <c r="B8" s="57" t="s">
        <v>428</v>
      </c>
      <c r="C8" s="58" t="s">
        <v>131</v>
      </c>
      <c r="D8" s="57" t="s">
        <v>347</v>
      </c>
      <c r="E8" s="58" t="s">
        <v>132</v>
      </c>
      <c r="F8" s="57" t="s">
        <v>352</v>
      </c>
      <c r="G8" s="58" t="s">
        <v>133</v>
      </c>
      <c r="H8" s="57" t="s">
        <v>357</v>
      </c>
      <c r="I8" s="58" t="s">
        <v>134</v>
      </c>
      <c r="J8" s="57" t="s">
        <v>361</v>
      </c>
      <c r="K8" s="58" t="s">
        <v>135</v>
      </c>
      <c r="L8" s="57" t="s">
        <v>366</v>
      </c>
    </row>
    <row r="9" spans="1:8" ht="13.5" customHeight="1">
      <c r="A9" s="48"/>
      <c r="B9" s="48"/>
      <c r="C9" s="48"/>
      <c r="D9" s="48"/>
      <c r="E9" s="48"/>
      <c r="F9" s="48"/>
      <c r="G9" s="48"/>
      <c r="H9" s="48"/>
    </row>
    <row r="11" spans="1:12" ht="13.5">
      <c r="A11" s="211" t="s">
        <v>53</v>
      </c>
      <c r="B11" s="211"/>
      <c r="C11" s="211" t="s">
        <v>54</v>
      </c>
      <c r="D11" s="211"/>
      <c r="E11" s="211" t="s">
        <v>55</v>
      </c>
      <c r="F11" s="211"/>
      <c r="G11" s="211" t="s">
        <v>56</v>
      </c>
      <c r="H11" s="211"/>
      <c r="I11" s="211" t="s">
        <v>57</v>
      </c>
      <c r="J11" s="211"/>
      <c r="K11" s="211" t="s">
        <v>109</v>
      </c>
      <c r="L11" s="211"/>
    </row>
    <row r="12" spans="1:12" ht="18.75" customHeight="1">
      <c r="A12" s="58" t="s">
        <v>136</v>
      </c>
      <c r="B12" s="57" t="s">
        <v>367</v>
      </c>
      <c r="C12" s="58" t="s">
        <v>137</v>
      </c>
      <c r="D12" s="57" t="s">
        <v>372</v>
      </c>
      <c r="E12" s="58" t="s">
        <v>138</v>
      </c>
      <c r="F12" s="57" t="s">
        <v>375</v>
      </c>
      <c r="G12" s="58" t="s">
        <v>139</v>
      </c>
      <c r="H12" s="57" t="s">
        <v>381</v>
      </c>
      <c r="I12" s="58" t="s">
        <v>312</v>
      </c>
      <c r="J12" s="57" t="s">
        <v>445</v>
      </c>
      <c r="K12" s="58" t="s">
        <v>323</v>
      </c>
      <c r="L12" s="57" t="s">
        <v>390</v>
      </c>
    </row>
    <row r="13" spans="1:12" ht="18.75" customHeight="1">
      <c r="A13" s="58" t="s">
        <v>140</v>
      </c>
      <c r="B13" s="57" t="s">
        <v>368</v>
      </c>
      <c r="C13" s="58" t="s">
        <v>141</v>
      </c>
      <c r="D13" s="107" t="s">
        <v>425</v>
      </c>
      <c r="E13" s="58" t="s">
        <v>142</v>
      </c>
      <c r="F13" s="57" t="s">
        <v>377</v>
      </c>
      <c r="G13" s="58" t="s">
        <v>143</v>
      </c>
      <c r="H13" s="57" t="s">
        <v>382</v>
      </c>
      <c r="I13" s="58" t="s">
        <v>313</v>
      </c>
      <c r="J13" s="57" t="s">
        <v>386</v>
      </c>
      <c r="K13" s="58" t="s">
        <v>324</v>
      </c>
      <c r="L13" s="57" t="s">
        <v>391</v>
      </c>
    </row>
    <row r="14" spans="1:12" ht="18.75" customHeight="1">
      <c r="A14" s="58" t="s">
        <v>144</v>
      </c>
      <c r="B14" s="57" t="s">
        <v>369</v>
      </c>
      <c r="C14" s="58" t="s">
        <v>145</v>
      </c>
      <c r="D14" s="57" t="s">
        <v>373</v>
      </c>
      <c r="E14" s="58" t="s">
        <v>146</v>
      </c>
      <c r="F14" s="57" t="s">
        <v>378</v>
      </c>
      <c r="G14" s="58" t="s">
        <v>147</v>
      </c>
      <c r="H14" s="57" t="s">
        <v>383</v>
      </c>
      <c r="I14" s="58" t="s">
        <v>314</v>
      </c>
      <c r="J14" s="57" t="s">
        <v>387</v>
      </c>
      <c r="K14" s="58" t="s">
        <v>325</v>
      </c>
      <c r="L14" s="57" t="s">
        <v>392</v>
      </c>
    </row>
    <row r="15" spans="1:12" ht="18.75" customHeight="1">
      <c r="A15" s="58" t="s">
        <v>148</v>
      </c>
      <c r="B15" s="57" t="s">
        <v>370</v>
      </c>
      <c r="C15" s="58" t="s">
        <v>149</v>
      </c>
      <c r="D15" s="57" t="s">
        <v>429</v>
      </c>
      <c r="E15" s="58" t="s">
        <v>150</v>
      </c>
      <c r="F15" s="57" t="s">
        <v>379</v>
      </c>
      <c r="G15" s="58" t="s">
        <v>151</v>
      </c>
      <c r="H15" s="57" t="s">
        <v>384</v>
      </c>
      <c r="I15" s="58" t="s">
        <v>315</v>
      </c>
      <c r="J15" s="57" t="s">
        <v>388</v>
      </c>
      <c r="K15" s="58" t="s">
        <v>326</v>
      </c>
      <c r="L15" s="57" t="s">
        <v>393</v>
      </c>
    </row>
    <row r="16" spans="1:12" ht="18.75" customHeight="1">
      <c r="A16" s="59" t="s">
        <v>152</v>
      </c>
      <c r="B16" s="57" t="s">
        <v>371</v>
      </c>
      <c r="C16" s="58" t="s">
        <v>153</v>
      </c>
      <c r="D16" s="57" t="s">
        <v>374</v>
      </c>
      <c r="E16" s="58" t="s">
        <v>154</v>
      </c>
      <c r="F16" s="57" t="s">
        <v>380</v>
      </c>
      <c r="G16" s="58" t="s">
        <v>311</v>
      </c>
      <c r="H16" s="57" t="s">
        <v>385</v>
      </c>
      <c r="I16" s="58" t="s">
        <v>322</v>
      </c>
      <c r="J16" s="57" t="s">
        <v>389</v>
      </c>
      <c r="K16" s="58" t="s">
        <v>327</v>
      </c>
      <c r="L16" s="57" t="s">
        <v>395</v>
      </c>
    </row>
    <row r="17" spans="15:19" ht="13.5">
      <c r="O17"/>
      <c r="P17"/>
      <c r="Q17"/>
      <c r="R17"/>
      <c r="S17"/>
    </row>
    <row r="18" spans="1:8" ht="17.25">
      <c r="A18" s="215" t="s">
        <v>59</v>
      </c>
      <c r="B18" s="215"/>
      <c r="C18" s="215"/>
      <c r="D18" s="215"/>
      <c r="F18" s="26" t="s">
        <v>321</v>
      </c>
      <c r="H18" s="26" t="s">
        <v>67</v>
      </c>
    </row>
    <row r="19" ht="6.75" customHeight="1"/>
    <row r="20" spans="1:12" ht="13.5">
      <c r="A20" s="211" t="s">
        <v>74</v>
      </c>
      <c r="B20" s="211"/>
      <c r="C20" s="211" t="s">
        <v>75</v>
      </c>
      <c r="D20" s="211"/>
      <c r="E20" s="211" t="s">
        <v>76</v>
      </c>
      <c r="F20" s="211"/>
      <c r="G20" s="211" t="s">
        <v>77</v>
      </c>
      <c r="H20" s="211"/>
      <c r="I20" s="211" t="s">
        <v>78</v>
      </c>
      <c r="J20" s="211"/>
      <c r="K20" s="211" t="s">
        <v>79</v>
      </c>
      <c r="L20" s="211"/>
    </row>
    <row r="21" spans="1:12" ht="18.75" customHeight="1">
      <c r="A21" s="58" t="s">
        <v>155</v>
      </c>
      <c r="B21" s="57" t="s">
        <v>394</v>
      </c>
      <c r="C21" s="58" t="s">
        <v>160</v>
      </c>
      <c r="D21" s="57" t="s">
        <v>397</v>
      </c>
      <c r="E21" s="58" t="s">
        <v>167</v>
      </c>
      <c r="F21" s="57" t="s">
        <v>404</v>
      </c>
      <c r="G21" s="58" t="s">
        <v>173</v>
      </c>
      <c r="H21" s="107" t="s">
        <v>426</v>
      </c>
      <c r="I21" s="58" t="s">
        <v>179</v>
      </c>
      <c r="J21" s="57" t="s">
        <v>414</v>
      </c>
      <c r="K21" s="58" t="s">
        <v>316</v>
      </c>
      <c r="L21" s="57" t="s">
        <v>419</v>
      </c>
    </row>
    <row r="22" spans="1:12" ht="18.75" customHeight="1">
      <c r="A22" s="58" t="s">
        <v>156</v>
      </c>
      <c r="B22" s="57" t="s">
        <v>354</v>
      </c>
      <c r="C22" s="58" t="s">
        <v>161</v>
      </c>
      <c r="D22" s="57" t="s">
        <v>398</v>
      </c>
      <c r="E22" s="58" t="s">
        <v>168</v>
      </c>
      <c r="F22" s="57" t="s">
        <v>376</v>
      </c>
      <c r="G22" s="58" t="s">
        <v>174</v>
      </c>
      <c r="H22" s="57" t="s">
        <v>409</v>
      </c>
      <c r="I22" s="58" t="s">
        <v>180</v>
      </c>
      <c r="J22" s="57" t="s">
        <v>415</v>
      </c>
      <c r="K22" s="58" t="s">
        <v>317</v>
      </c>
      <c r="L22" s="57" t="s">
        <v>420</v>
      </c>
    </row>
    <row r="23" spans="1:12" ht="18.75" customHeight="1">
      <c r="A23" s="58" t="s">
        <v>157</v>
      </c>
      <c r="B23" s="57" t="s">
        <v>395</v>
      </c>
      <c r="C23" s="58" t="s">
        <v>162</v>
      </c>
      <c r="D23" s="57" t="s">
        <v>399</v>
      </c>
      <c r="E23" s="58" t="s">
        <v>169</v>
      </c>
      <c r="F23" s="57" t="s">
        <v>405</v>
      </c>
      <c r="G23" s="58" t="s">
        <v>175</v>
      </c>
      <c r="H23" s="57" t="s">
        <v>410</v>
      </c>
      <c r="I23" s="58" t="s">
        <v>181</v>
      </c>
      <c r="J23" s="57" t="s">
        <v>416</v>
      </c>
      <c r="K23" s="58" t="s">
        <v>318</v>
      </c>
      <c r="L23" s="57" t="s">
        <v>421</v>
      </c>
    </row>
    <row r="24" spans="1:12" ht="18.75" customHeight="1">
      <c r="A24" s="58" t="s">
        <v>158</v>
      </c>
      <c r="B24" s="57" t="s">
        <v>396</v>
      </c>
      <c r="C24" s="58" t="s">
        <v>163</v>
      </c>
      <c r="D24" s="57" t="s">
        <v>400</v>
      </c>
      <c r="E24" s="58" t="s">
        <v>170</v>
      </c>
      <c r="F24" s="57" t="s">
        <v>406</v>
      </c>
      <c r="G24" s="58" t="s">
        <v>176</v>
      </c>
      <c r="H24" s="57" t="s">
        <v>411</v>
      </c>
      <c r="I24" s="58" t="s">
        <v>182</v>
      </c>
      <c r="J24" s="57" t="s">
        <v>417</v>
      </c>
      <c r="K24" s="58" t="s">
        <v>319</v>
      </c>
      <c r="L24" s="57" t="s">
        <v>422</v>
      </c>
    </row>
    <row r="25" spans="1:12" ht="18.75" customHeight="1">
      <c r="A25" s="58" t="s">
        <v>159</v>
      </c>
      <c r="B25" s="57" t="s">
        <v>388</v>
      </c>
      <c r="C25" s="58" t="s">
        <v>164</v>
      </c>
      <c r="D25" s="57" t="s">
        <v>401</v>
      </c>
      <c r="E25" s="58" t="s">
        <v>171</v>
      </c>
      <c r="F25" s="57" t="s">
        <v>407</v>
      </c>
      <c r="G25" s="58" t="s">
        <v>177</v>
      </c>
      <c r="H25" s="57" t="s">
        <v>412</v>
      </c>
      <c r="I25" s="58" t="s">
        <v>183</v>
      </c>
      <c r="J25" s="57" t="s">
        <v>418</v>
      </c>
      <c r="K25" s="61" t="s">
        <v>320</v>
      </c>
      <c r="L25" s="57" t="s">
        <v>423</v>
      </c>
    </row>
    <row r="26" spans="1:10" ht="18.75" customHeight="1">
      <c r="A26" s="58" t="s">
        <v>166</v>
      </c>
      <c r="B26" s="105" t="s">
        <v>403</v>
      </c>
      <c r="C26" s="58" t="s">
        <v>165</v>
      </c>
      <c r="D26" s="106" t="s">
        <v>402</v>
      </c>
      <c r="E26" s="58" t="s">
        <v>172</v>
      </c>
      <c r="F26" s="106" t="s">
        <v>408</v>
      </c>
      <c r="G26" s="58" t="s">
        <v>178</v>
      </c>
      <c r="H26" s="106" t="s">
        <v>413</v>
      </c>
      <c r="I26" s="104"/>
      <c r="J26" s="11"/>
    </row>
    <row r="28" spans="1:6" ht="17.25">
      <c r="A28" s="215" t="s">
        <v>60</v>
      </c>
      <c r="B28" s="215"/>
      <c r="C28" s="215"/>
      <c r="D28" s="215"/>
      <c r="F28" s="26" t="s">
        <v>12</v>
      </c>
    </row>
    <row r="29" spans="1:6" ht="18" thickBot="1">
      <c r="A29" s="25"/>
      <c r="B29" s="25"/>
      <c r="C29" s="25"/>
      <c r="D29" s="25"/>
      <c r="F29" s="26"/>
    </row>
    <row r="30" spans="1:11" ht="15" thickBot="1" thickTop="1">
      <c r="A30" s="2"/>
      <c r="B30" s="38" t="s">
        <v>10</v>
      </c>
      <c r="D30" s="2"/>
      <c r="K30" s="2"/>
    </row>
    <row r="31" spans="2:19" ht="15" thickBot="1" thickTop="1">
      <c r="B31" s="214" t="s">
        <v>487</v>
      </c>
      <c r="C31" s="213" t="s">
        <v>8</v>
      </c>
      <c r="D31" s="158"/>
      <c r="E31" s="158"/>
      <c r="I31" s="158"/>
      <c r="J31" s="158"/>
      <c r="K31" s="206" t="s">
        <v>53</v>
      </c>
      <c r="L31" s="205" t="s">
        <v>498</v>
      </c>
      <c r="O31" s="2" t="s">
        <v>505</v>
      </c>
      <c r="P31" s="2">
        <v>7</v>
      </c>
      <c r="Q31" s="2" t="s">
        <v>504</v>
      </c>
      <c r="R31" s="2">
        <v>1</v>
      </c>
      <c r="S31" s="2" t="s">
        <v>506</v>
      </c>
    </row>
    <row r="32" spans="2:19" ht="14.25" thickTop="1">
      <c r="B32" s="205"/>
      <c r="C32" s="213"/>
      <c r="D32" s="47"/>
      <c r="E32" s="47"/>
      <c r="F32" s="159"/>
      <c r="H32" s="161"/>
      <c r="I32" s="37"/>
      <c r="J32" s="37"/>
      <c r="K32" s="206"/>
      <c r="L32" s="205"/>
      <c r="O32" s="2" t="s">
        <v>507</v>
      </c>
      <c r="P32" s="2">
        <v>8</v>
      </c>
      <c r="Q32" s="2" t="s">
        <v>504</v>
      </c>
      <c r="R32" s="2">
        <v>7</v>
      </c>
      <c r="S32" s="2" t="s">
        <v>508</v>
      </c>
    </row>
    <row r="33" spans="2:19" ht="14.25" thickBot="1">
      <c r="B33" s="212" t="s">
        <v>488</v>
      </c>
      <c r="C33" s="204" t="s">
        <v>1</v>
      </c>
      <c r="D33" s="157"/>
      <c r="E33" s="47"/>
      <c r="F33" s="167">
        <v>7</v>
      </c>
      <c r="H33" s="168">
        <v>19</v>
      </c>
      <c r="I33" s="37"/>
      <c r="J33" s="160"/>
      <c r="K33" s="206" t="s">
        <v>54</v>
      </c>
      <c r="L33" s="205" t="s">
        <v>499</v>
      </c>
      <c r="O33" s="2" t="s">
        <v>509</v>
      </c>
      <c r="P33" s="2">
        <v>6</v>
      </c>
      <c r="Q33" s="2" t="s">
        <v>504</v>
      </c>
      <c r="R33" s="2">
        <v>2</v>
      </c>
      <c r="S33" s="2" t="s">
        <v>510</v>
      </c>
    </row>
    <row r="34" spans="2:19" ht="15" thickBot="1" thickTop="1">
      <c r="B34" s="205"/>
      <c r="C34" s="204"/>
      <c r="D34" s="47"/>
      <c r="E34" s="166">
        <v>7</v>
      </c>
      <c r="F34" s="163" t="s">
        <v>528</v>
      </c>
      <c r="H34" s="175" t="s">
        <v>530</v>
      </c>
      <c r="I34" s="169">
        <v>6</v>
      </c>
      <c r="J34" s="37"/>
      <c r="K34" s="206"/>
      <c r="L34" s="205"/>
      <c r="O34" s="2" t="s">
        <v>511</v>
      </c>
      <c r="P34" s="2">
        <v>10</v>
      </c>
      <c r="Q34" s="2" t="s">
        <v>504</v>
      </c>
      <c r="R34" s="2">
        <v>7</v>
      </c>
      <c r="S34" s="2" t="s">
        <v>512</v>
      </c>
    </row>
    <row r="35" spans="2:19" ht="14.25" thickTop="1">
      <c r="B35" s="205" t="s">
        <v>489</v>
      </c>
      <c r="C35" s="204" t="s">
        <v>2</v>
      </c>
      <c r="D35" s="32"/>
      <c r="E35" s="37">
        <v>1</v>
      </c>
      <c r="F35" s="31"/>
      <c r="G35" s="44" t="s">
        <v>65</v>
      </c>
      <c r="H35" s="176"/>
      <c r="I35" s="47">
        <v>2</v>
      </c>
      <c r="J35" s="36"/>
      <c r="K35" s="209" t="s">
        <v>55</v>
      </c>
      <c r="L35" s="205" t="s">
        <v>500</v>
      </c>
      <c r="O35" s="2" t="s">
        <v>513</v>
      </c>
      <c r="P35" s="2">
        <v>7</v>
      </c>
      <c r="Q35" s="2" t="s">
        <v>504</v>
      </c>
      <c r="R35" s="2">
        <v>5</v>
      </c>
      <c r="S35" s="2" t="str">
        <f>IF(ISBLANK(P31),"",IF(P31&gt;R31,O31,S31))</f>
        <v>吉川美南・八潮</v>
      </c>
    </row>
    <row r="36" spans="2:19" ht="13.5">
      <c r="B36" s="205"/>
      <c r="C36" s="204"/>
      <c r="D36" s="28"/>
      <c r="E36" s="47"/>
      <c r="F36" s="173" t="s">
        <v>526</v>
      </c>
      <c r="G36" s="9"/>
      <c r="H36" s="35" t="s">
        <v>367</v>
      </c>
      <c r="I36" s="37"/>
      <c r="J36" s="13"/>
      <c r="K36" s="209"/>
      <c r="L36" s="205"/>
      <c r="O36" s="2" t="str">
        <f>IF(ISBLANK(P32),"",IF(P32&gt;R32,O32,S32))</f>
        <v>浦和西</v>
      </c>
      <c r="P36" s="2">
        <v>4</v>
      </c>
      <c r="Q36" s="2" t="s">
        <v>504</v>
      </c>
      <c r="R36" s="2">
        <v>18</v>
      </c>
      <c r="S36" s="2" t="s">
        <v>514</v>
      </c>
    </row>
    <row r="37" spans="2:19" ht="14.25" thickBot="1">
      <c r="B37" s="205" t="s">
        <v>357</v>
      </c>
      <c r="C37" s="204" t="s">
        <v>3</v>
      </c>
      <c r="D37" s="29"/>
      <c r="E37" s="29"/>
      <c r="F37" s="173">
        <v>9</v>
      </c>
      <c r="G37" s="11"/>
      <c r="H37" s="35">
        <v>8</v>
      </c>
      <c r="I37" s="37"/>
      <c r="J37" s="13"/>
      <c r="K37" s="209" t="s">
        <v>56</v>
      </c>
      <c r="L37" s="205" t="s">
        <v>501</v>
      </c>
      <c r="O37" s="2" t="s">
        <v>515</v>
      </c>
      <c r="P37" s="2">
        <v>19</v>
      </c>
      <c r="Q37" s="2" t="s">
        <v>504</v>
      </c>
      <c r="R37" s="2">
        <v>3</v>
      </c>
      <c r="S37" s="2" t="str">
        <f>IF(ISBLANK(P33),"",IF(P33&gt;R33,O33,S33))</f>
        <v>農大三</v>
      </c>
    </row>
    <row r="38" spans="2:19" ht="15" thickBot="1" thickTop="1">
      <c r="B38" s="205"/>
      <c r="C38" s="204"/>
      <c r="D38" s="156"/>
      <c r="E38" s="167">
        <v>8</v>
      </c>
      <c r="F38" s="173"/>
      <c r="G38" s="172"/>
      <c r="H38" s="35"/>
      <c r="I38" s="168">
        <v>10</v>
      </c>
      <c r="J38" s="162"/>
      <c r="K38" s="209"/>
      <c r="L38" s="205"/>
      <c r="O38" s="2" t="str">
        <f>IF(ISBLANK(P34),"",IF(P34&gt;R34,O34,S34))</f>
        <v>三郷北</v>
      </c>
      <c r="P38" s="2">
        <v>8</v>
      </c>
      <c r="Q38" s="2" t="s">
        <v>504</v>
      </c>
      <c r="R38" s="2">
        <v>7</v>
      </c>
      <c r="S38" s="2" t="s">
        <v>516</v>
      </c>
    </row>
    <row r="39" spans="2:19" ht="15" thickBot="1" thickTop="1">
      <c r="B39" s="205" t="s">
        <v>490</v>
      </c>
      <c r="C39" s="204" t="s">
        <v>4</v>
      </c>
      <c r="D39" s="32"/>
      <c r="E39" s="163">
        <v>7</v>
      </c>
      <c r="F39" s="174" t="s">
        <v>529</v>
      </c>
      <c r="G39" s="44"/>
      <c r="H39" s="169" t="s">
        <v>531</v>
      </c>
      <c r="I39" s="31">
        <v>7</v>
      </c>
      <c r="J39" s="36"/>
      <c r="K39" s="209" t="s">
        <v>57</v>
      </c>
      <c r="L39" s="205" t="s">
        <v>502</v>
      </c>
      <c r="N39" s="2" t="s">
        <v>524</v>
      </c>
      <c r="O39" s="2" t="str">
        <f>IF(ISBLANK(P35),"",IF(P35&gt;R35,O35,S35))</f>
        <v>川口北</v>
      </c>
      <c r="P39" s="2">
        <v>4</v>
      </c>
      <c r="Q39" s="2" t="s">
        <v>504</v>
      </c>
      <c r="R39" s="2">
        <v>10</v>
      </c>
      <c r="S39" s="2" t="str">
        <f>IF(ISBLANK(P36),"",IF(P36&gt;R36,O36,S36))</f>
        <v>浦和学院</v>
      </c>
    </row>
    <row r="40" spans="2:19" ht="14.25" thickTop="1">
      <c r="B40" s="205"/>
      <c r="C40" s="204"/>
      <c r="D40" s="11"/>
      <c r="E40" s="164"/>
      <c r="F40" s="11"/>
      <c r="H40" s="13"/>
      <c r="I40" s="35"/>
      <c r="J40" s="37"/>
      <c r="K40" s="209"/>
      <c r="L40" s="205"/>
      <c r="O40" s="2" t="str">
        <f>IF(ISBLANK(P37),"",IF(P37&gt;R37,O37,S37))</f>
        <v>浦和実業</v>
      </c>
      <c r="P40" s="2">
        <v>7</v>
      </c>
      <c r="Q40" s="2" t="s">
        <v>504</v>
      </c>
      <c r="R40" s="2">
        <v>5</v>
      </c>
      <c r="S40" s="2" t="str">
        <f>IF(ISBLANK(P38),"",IF(P38&gt;R38,O38,S38))</f>
        <v>三郷北</v>
      </c>
    </row>
    <row r="41" spans="2:19" ht="14.25" thickBot="1">
      <c r="B41" s="205" t="s">
        <v>491</v>
      </c>
      <c r="C41" s="204" t="s">
        <v>5</v>
      </c>
      <c r="D41" s="158"/>
      <c r="E41" s="165"/>
      <c r="F41" s="37">
        <v>18</v>
      </c>
      <c r="G41" s="11" t="s">
        <v>66</v>
      </c>
      <c r="H41" s="47">
        <v>7</v>
      </c>
      <c r="I41" s="12"/>
      <c r="J41" s="10"/>
      <c r="K41" s="209" t="s">
        <v>110</v>
      </c>
      <c r="L41" s="205" t="s">
        <v>503</v>
      </c>
      <c r="N41" s="2" t="s">
        <v>522</v>
      </c>
      <c r="O41" s="2" t="str">
        <f>IF(ISBLANK(P39),"",IF(P39&lt;R39,O39,S39))</f>
        <v>川口北</v>
      </c>
      <c r="P41" s="2">
        <v>9</v>
      </c>
      <c r="Q41" s="2" t="s">
        <v>504</v>
      </c>
      <c r="R41" s="2">
        <v>7</v>
      </c>
      <c r="S41" s="2" t="str">
        <f>IF(ISBLANK(P40),"",IF(P40&lt;R40,O40,S40))</f>
        <v>三郷北</v>
      </c>
    </row>
    <row r="42" spans="2:19" ht="15" thickBot="1" thickTop="1">
      <c r="B42" s="210"/>
      <c r="C42" s="204"/>
      <c r="D42" s="11"/>
      <c r="E42" s="11"/>
      <c r="F42" s="11" t="s">
        <v>405</v>
      </c>
      <c r="G42" s="11"/>
      <c r="H42" s="11" t="s">
        <v>382</v>
      </c>
      <c r="I42" s="11"/>
      <c r="J42" s="11"/>
      <c r="K42" s="209"/>
      <c r="L42" s="205"/>
      <c r="N42" s="155" t="s">
        <v>523</v>
      </c>
      <c r="O42" s="155" t="str">
        <f>IF(ISBLANK(P39),"",IF(P39&gt;R39,O39,S39))</f>
        <v>浦和学院</v>
      </c>
      <c r="P42" s="155">
        <v>9</v>
      </c>
      <c r="Q42" s="155" t="s">
        <v>504</v>
      </c>
      <c r="R42" s="155">
        <v>8</v>
      </c>
      <c r="S42" s="155" t="str">
        <f>IF(ISBLANK(P40),"",IF(P40&gt;R40,O40,S40))</f>
        <v>浦和実業</v>
      </c>
    </row>
    <row r="43" spans="2:19" ht="15" thickBot="1" thickTop="1">
      <c r="B43" s="38" t="s">
        <v>11</v>
      </c>
      <c r="F43" s="29">
        <v>9</v>
      </c>
      <c r="H43" s="13">
        <v>7</v>
      </c>
      <c r="O43" s="2" t="s">
        <v>517</v>
      </c>
      <c r="P43" s="2">
        <v>9</v>
      </c>
      <c r="Q43" s="2" t="s">
        <v>504</v>
      </c>
      <c r="R43" s="2">
        <v>3</v>
      </c>
      <c r="S43" s="2" t="s">
        <v>518</v>
      </c>
    </row>
    <row r="44" spans="2:19" ht="14.25" thickTop="1">
      <c r="B44" s="208" t="s">
        <v>492</v>
      </c>
      <c r="C44" s="207" t="s">
        <v>107</v>
      </c>
      <c r="K44" s="206" t="s">
        <v>184</v>
      </c>
      <c r="L44" s="205" t="s">
        <v>495</v>
      </c>
      <c r="O44" s="2" t="s">
        <v>519</v>
      </c>
      <c r="P44" s="2">
        <v>10</v>
      </c>
      <c r="Q44" s="2" t="s">
        <v>504</v>
      </c>
      <c r="R44" s="2">
        <v>2</v>
      </c>
      <c r="S44" s="2" t="s">
        <v>520</v>
      </c>
    </row>
    <row r="45" spans="2:19" ht="13.5">
      <c r="B45" s="203"/>
      <c r="C45" s="207"/>
      <c r="D45" s="28"/>
      <c r="E45" s="27"/>
      <c r="F45" s="13">
        <v>8</v>
      </c>
      <c r="H45" s="13"/>
      <c r="I45" s="33" t="s">
        <v>81</v>
      </c>
      <c r="J45" s="34"/>
      <c r="K45" s="206"/>
      <c r="L45" s="205"/>
      <c r="O45" s="2" t="s">
        <v>521</v>
      </c>
      <c r="P45" s="2">
        <v>8</v>
      </c>
      <c r="Q45" s="2" t="s">
        <v>504</v>
      </c>
      <c r="R45" s="2">
        <v>12</v>
      </c>
      <c r="S45" s="2" t="str">
        <f>IF(ISBLANK(P43),"",IF(P43&gt;R43,O43,S43))</f>
        <v>浦和実業</v>
      </c>
    </row>
    <row r="46" spans="2:19" ht="14.25" thickBot="1">
      <c r="B46" s="205" t="s">
        <v>493</v>
      </c>
      <c r="C46" s="204" t="s">
        <v>75</v>
      </c>
      <c r="D46" s="30"/>
      <c r="E46" s="31"/>
      <c r="F46" s="29"/>
      <c r="G46" s="44" t="s">
        <v>65</v>
      </c>
      <c r="H46" s="29">
        <v>7</v>
      </c>
      <c r="I46" s="35"/>
      <c r="J46" s="160"/>
      <c r="K46" s="206" t="s">
        <v>185</v>
      </c>
      <c r="L46" s="205" t="s">
        <v>496</v>
      </c>
      <c r="O46" s="2" t="s">
        <v>382</v>
      </c>
      <c r="P46" s="2">
        <v>7</v>
      </c>
      <c r="Q46" s="2" t="s">
        <v>504</v>
      </c>
      <c r="R46" s="2">
        <v>9</v>
      </c>
      <c r="S46" s="2" t="str">
        <f>IF(ISBLANK(P44),"",IF(P44&gt;R44,O44,S44))</f>
        <v>大宮南</v>
      </c>
    </row>
    <row r="47" spans="2:19" ht="15" thickBot="1" thickTop="1">
      <c r="B47" s="205"/>
      <c r="C47" s="204"/>
      <c r="D47" s="156"/>
      <c r="E47" s="170">
        <v>9</v>
      </c>
      <c r="F47" s="28" t="s">
        <v>525</v>
      </c>
      <c r="G47" s="9"/>
      <c r="H47" s="34" t="s">
        <v>527</v>
      </c>
      <c r="I47" s="171">
        <v>10</v>
      </c>
      <c r="J47" s="35" t="s">
        <v>82</v>
      </c>
      <c r="K47" s="206"/>
      <c r="L47" s="205"/>
      <c r="N47" s="2" t="s">
        <v>522</v>
      </c>
      <c r="O47" s="2" t="str">
        <f>IF(ISBLANK(P45),"",IF(P45&lt;R45,O45,S45))</f>
        <v>川口東</v>
      </c>
      <c r="P47" s="2">
        <v>8</v>
      </c>
      <c r="Q47" s="2" t="s">
        <v>504</v>
      </c>
      <c r="R47" s="2">
        <v>6</v>
      </c>
      <c r="S47" s="2" t="str">
        <f>IF(ISBLANK(P46),"",IF(P46&lt;R46,O46,S46))</f>
        <v>三郷北</v>
      </c>
    </row>
    <row r="48" spans="2:19" ht="14.25" thickTop="1">
      <c r="B48" s="205" t="s">
        <v>494</v>
      </c>
      <c r="C48" s="204" t="s">
        <v>76</v>
      </c>
      <c r="D48" s="32"/>
      <c r="E48" s="33">
        <v>3</v>
      </c>
      <c r="F48" s="39">
        <v>12</v>
      </c>
      <c r="G48" s="40"/>
      <c r="H48" s="41">
        <v>0</v>
      </c>
      <c r="I48" s="47">
        <v>2</v>
      </c>
      <c r="J48" s="36"/>
      <c r="K48" s="206" t="s">
        <v>108</v>
      </c>
      <c r="L48" s="205" t="s">
        <v>497</v>
      </c>
      <c r="N48" s="2" t="s">
        <v>523</v>
      </c>
      <c r="O48" s="2" t="str">
        <f>IF(ISBLANK(P45),"",IF(P45&gt;R45,O45,S45))</f>
        <v>浦和実業</v>
      </c>
      <c r="P48" s="2">
        <v>12</v>
      </c>
      <c r="Q48" s="2" t="s">
        <v>504</v>
      </c>
      <c r="R48" s="2">
        <v>0</v>
      </c>
      <c r="S48" s="2" t="str">
        <f>IF(ISBLANK(P46),"",IF(P46&gt;R46,O46,S46))</f>
        <v>大宮南</v>
      </c>
    </row>
    <row r="49" spans="2:12" ht="13.5">
      <c r="B49" s="205"/>
      <c r="C49" s="204"/>
      <c r="G49" s="2" t="s">
        <v>66</v>
      </c>
      <c r="K49" s="206"/>
      <c r="L49" s="205"/>
    </row>
    <row r="50" spans="6:8" ht="13.5">
      <c r="F50" s="2" t="s">
        <v>395</v>
      </c>
      <c r="H50" s="2" t="s">
        <v>382</v>
      </c>
    </row>
    <row r="51" spans="6:8" ht="13.5">
      <c r="F51" s="29">
        <v>8</v>
      </c>
      <c r="H51" s="13">
        <v>6</v>
      </c>
    </row>
    <row r="52" ht="14.25" thickBot="1"/>
    <row r="53" spans="2:8" ht="14.25" thickBot="1">
      <c r="B53" s="99" t="s">
        <v>532</v>
      </c>
      <c r="H53" s="99" t="s">
        <v>538</v>
      </c>
    </row>
    <row r="54" spans="2:11" ht="13.5">
      <c r="B54" s="2" t="s">
        <v>533</v>
      </c>
      <c r="C54" s="203" t="s">
        <v>534</v>
      </c>
      <c r="D54" s="203"/>
      <c r="E54" s="203"/>
      <c r="H54" s="2" t="s">
        <v>533</v>
      </c>
      <c r="I54" s="203" t="s">
        <v>539</v>
      </c>
      <c r="J54" s="203"/>
      <c r="K54" s="203"/>
    </row>
    <row r="55" spans="2:11" ht="13.5">
      <c r="B55" s="2" t="s">
        <v>535</v>
      </c>
      <c r="C55" s="203" t="s">
        <v>367</v>
      </c>
      <c r="D55" s="203"/>
      <c r="E55" s="203"/>
      <c r="H55" s="2" t="s">
        <v>535</v>
      </c>
      <c r="I55" s="203" t="s">
        <v>540</v>
      </c>
      <c r="J55" s="203"/>
      <c r="K55" s="203"/>
    </row>
    <row r="56" spans="2:11" ht="13.5">
      <c r="B56" s="2" t="s">
        <v>536</v>
      </c>
      <c r="C56" s="203" t="s">
        <v>405</v>
      </c>
      <c r="D56" s="203"/>
      <c r="E56" s="203"/>
      <c r="H56" s="2" t="s">
        <v>536</v>
      </c>
      <c r="I56" s="203" t="s">
        <v>541</v>
      </c>
      <c r="J56" s="203"/>
      <c r="K56" s="203"/>
    </row>
    <row r="57" spans="2:11" ht="13.5">
      <c r="B57" s="2" t="s">
        <v>537</v>
      </c>
      <c r="C57" s="203" t="s">
        <v>382</v>
      </c>
      <c r="D57" s="203"/>
      <c r="E57" s="203"/>
      <c r="H57" s="2" t="s">
        <v>537</v>
      </c>
      <c r="I57" s="203" t="s">
        <v>382</v>
      </c>
      <c r="J57" s="203"/>
      <c r="K57" s="203"/>
    </row>
    <row r="59" spans="2:12" ht="13.5">
      <c r="B59" s="2" t="s">
        <v>542</v>
      </c>
      <c r="C59" s="203" t="s">
        <v>543</v>
      </c>
      <c r="D59" s="203"/>
      <c r="E59" s="203"/>
      <c r="F59" s="2" t="s">
        <v>364</v>
      </c>
      <c r="H59" s="2" t="s">
        <v>542</v>
      </c>
      <c r="I59" s="203" t="s">
        <v>552</v>
      </c>
      <c r="J59" s="203"/>
      <c r="K59" s="203"/>
      <c r="L59" s="2" t="s">
        <v>367</v>
      </c>
    </row>
    <row r="60" spans="3:12" ht="13.5">
      <c r="C60" s="203" t="s">
        <v>544</v>
      </c>
      <c r="D60" s="203"/>
      <c r="E60" s="203"/>
      <c r="F60" s="2" t="s">
        <v>364</v>
      </c>
      <c r="I60" s="203" t="s">
        <v>553</v>
      </c>
      <c r="J60" s="203"/>
      <c r="K60" s="203"/>
      <c r="L60" s="2" t="s">
        <v>367</v>
      </c>
    </row>
    <row r="61" spans="3:12" ht="13.5">
      <c r="C61" s="203" t="s">
        <v>545</v>
      </c>
      <c r="D61" s="203"/>
      <c r="E61" s="203"/>
      <c r="F61" s="2" t="s">
        <v>546</v>
      </c>
      <c r="I61" s="203" t="s">
        <v>554</v>
      </c>
      <c r="J61" s="203"/>
      <c r="K61" s="203"/>
      <c r="L61" s="2" t="s">
        <v>367</v>
      </c>
    </row>
    <row r="62" spans="3:12" ht="13.5">
      <c r="C62" s="203" t="s">
        <v>547</v>
      </c>
      <c r="D62" s="203"/>
      <c r="E62" s="203"/>
      <c r="F62" s="2" t="s">
        <v>367</v>
      </c>
      <c r="I62" s="203" t="s">
        <v>555</v>
      </c>
      <c r="J62" s="203"/>
      <c r="K62" s="203"/>
      <c r="L62" s="2" t="s">
        <v>417</v>
      </c>
    </row>
    <row r="63" spans="3:12" ht="13.5">
      <c r="C63" s="203" t="s">
        <v>548</v>
      </c>
      <c r="D63" s="203"/>
      <c r="E63" s="203"/>
      <c r="F63" s="2" t="s">
        <v>367</v>
      </c>
      <c r="I63" s="203" t="s">
        <v>556</v>
      </c>
      <c r="J63" s="203"/>
      <c r="K63" s="203"/>
      <c r="L63" s="2" t="s">
        <v>417</v>
      </c>
    </row>
    <row r="64" spans="3:12" ht="13.5">
      <c r="C64" s="203" t="s">
        <v>549</v>
      </c>
      <c r="D64" s="203"/>
      <c r="E64" s="203"/>
      <c r="F64" s="2" t="s">
        <v>551</v>
      </c>
      <c r="I64" s="203" t="s">
        <v>557</v>
      </c>
      <c r="J64" s="203"/>
      <c r="K64" s="203"/>
      <c r="L64" s="2" t="s">
        <v>395</v>
      </c>
    </row>
    <row r="65" spans="3:12" ht="13.5">
      <c r="C65" s="203" t="s">
        <v>550</v>
      </c>
      <c r="D65" s="203"/>
      <c r="E65" s="203"/>
      <c r="F65" s="2" t="s">
        <v>382</v>
      </c>
      <c r="I65" s="203" t="s">
        <v>558</v>
      </c>
      <c r="J65" s="203"/>
      <c r="K65" s="203"/>
      <c r="L65" s="2" t="s">
        <v>382</v>
      </c>
    </row>
  </sheetData>
  <sheetProtection/>
  <mergeCells count="79">
    <mergeCell ref="K20:L20"/>
    <mergeCell ref="I11:J11"/>
    <mergeCell ref="A1:D1"/>
    <mergeCell ref="A18:D18"/>
    <mergeCell ref="A28:D28"/>
    <mergeCell ref="C11:D11"/>
    <mergeCell ref="A3:B3"/>
    <mergeCell ref="K3:L3"/>
    <mergeCell ref="K11:L11"/>
    <mergeCell ref="C3:D3"/>
    <mergeCell ref="A11:B11"/>
    <mergeCell ref="A20:B20"/>
    <mergeCell ref="C20:D20"/>
    <mergeCell ref="I3:J3"/>
    <mergeCell ref="G20:H20"/>
    <mergeCell ref="E3:F3"/>
    <mergeCell ref="G3:H3"/>
    <mergeCell ref="E11:F11"/>
    <mergeCell ref="I20:J20"/>
    <mergeCell ref="E20:F20"/>
    <mergeCell ref="C37:C38"/>
    <mergeCell ref="C39:C40"/>
    <mergeCell ref="C41:C42"/>
    <mergeCell ref="G11:H11"/>
    <mergeCell ref="B33:B34"/>
    <mergeCell ref="B35:B36"/>
    <mergeCell ref="B37:B38"/>
    <mergeCell ref="B39:B40"/>
    <mergeCell ref="C31:C32"/>
    <mergeCell ref="B31:B32"/>
    <mergeCell ref="L46:L47"/>
    <mergeCell ref="L48:L49"/>
    <mergeCell ref="K31:K32"/>
    <mergeCell ref="K33:K34"/>
    <mergeCell ref="K35:K36"/>
    <mergeCell ref="K37:K38"/>
    <mergeCell ref="K39:K40"/>
    <mergeCell ref="K41:K42"/>
    <mergeCell ref="L31:L32"/>
    <mergeCell ref="L33:L34"/>
    <mergeCell ref="L35:L36"/>
    <mergeCell ref="L37:L38"/>
    <mergeCell ref="L39:L40"/>
    <mergeCell ref="L41:L42"/>
    <mergeCell ref="B44:B45"/>
    <mergeCell ref="L44:L45"/>
    <mergeCell ref="B41:B42"/>
    <mergeCell ref="C33:C34"/>
    <mergeCell ref="C35:C36"/>
    <mergeCell ref="B46:B47"/>
    <mergeCell ref="B48:B49"/>
    <mergeCell ref="K44:K45"/>
    <mergeCell ref="K46:K47"/>
    <mergeCell ref="C44:C45"/>
    <mergeCell ref="K48:K49"/>
    <mergeCell ref="I54:K54"/>
    <mergeCell ref="I55:K55"/>
    <mergeCell ref="I56:K56"/>
    <mergeCell ref="I57:K57"/>
    <mergeCell ref="C46:C47"/>
    <mergeCell ref="C48:C49"/>
    <mergeCell ref="C61:E61"/>
    <mergeCell ref="C62:E62"/>
    <mergeCell ref="C63:E63"/>
    <mergeCell ref="C64:E64"/>
    <mergeCell ref="C54:E54"/>
    <mergeCell ref="C55:E55"/>
    <mergeCell ref="C56:E56"/>
    <mergeCell ref="C57:E57"/>
    <mergeCell ref="C65:E65"/>
    <mergeCell ref="I59:K59"/>
    <mergeCell ref="I60:K60"/>
    <mergeCell ref="I61:K61"/>
    <mergeCell ref="I62:K62"/>
    <mergeCell ref="I63:K63"/>
    <mergeCell ref="I64:K64"/>
    <mergeCell ref="I65:K65"/>
    <mergeCell ref="C59:E59"/>
    <mergeCell ref="C60:E60"/>
  </mergeCells>
  <printOptions/>
  <pageMargins left="0.49" right="0.47" top="0.52" bottom="0.54" header="0.512" footer="0.512"/>
  <pageSetup horizontalDpi="600" verticalDpi="6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5"/>
  <sheetViews>
    <sheetView view="pageBreakPreview" zoomScale="85" zoomScaleSheetLayoutView="85" zoomScalePageLayoutView="0" workbookViewId="0" topLeftCell="A17">
      <selection activeCell="D40" sqref="D40"/>
    </sheetView>
  </sheetViews>
  <sheetFormatPr defaultColWidth="9.00390625" defaultRowHeight="13.5"/>
  <cols>
    <col min="1" max="1" width="3.375" style="2" customWidth="1"/>
    <col min="2" max="2" width="10.50390625" style="2" customWidth="1"/>
    <col min="3" max="8" width="12.375" style="2" customWidth="1"/>
    <col min="9" max="9" width="2.25390625" style="2" customWidth="1"/>
    <col min="10" max="16384" width="9.00390625" style="2" customWidth="1"/>
  </cols>
  <sheetData>
    <row r="2" spans="2:3" ht="18" thickBot="1">
      <c r="B2" s="216">
        <v>41860</v>
      </c>
      <c r="C2" s="217"/>
    </row>
    <row r="3" spans="1:8" ht="15" customHeight="1" thickBot="1">
      <c r="A3" s="51"/>
      <c r="B3" s="77" t="s">
        <v>6</v>
      </c>
      <c r="C3" s="80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9" t="s">
        <v>5</v>
      </c>
    </row>
    <row r="4" spans="1:17" ht="16.5" customHeight="1">
      <c r="A4" s="52">
        <v>1</v>
      </c>
      <c r="B4" s="78">
        <v>0.375</v>
      </c>
      <c r="C4" s="81" t="s">
        <v>212</v>
      </c>
      <c r="D4" s="43" t="s">
        <v>239</v>
      </c>
      <c r="E4" s="43" t="s">
        <v>251</v>
      </c>
      <c r="F4" s="43" t="s">
        <v>266</v>
      </c>
      <c r="G4" s="82" t="s">
        <v>291</v>
      </c>
      <c r="H4" s="82" t="s">
        <v>281</v>
      </c>
      <c r="K4" s="11"/>
      <c r="L4" s="11"/>
      <c r="M4" s="11"/>
      <c r="N4" s="11"/>
      <c r="O4" s="11"/>
      <c r="P4" s="11"/>
      <c r="Q4" s="11"/>
    </row>
    <row r="5" spans="1:17" ht="16.5" customHeight="1">
      <c r="A5" s="52">
        <v>2</v>
      </c>
      <c r="B5" s="78">
        <v>0.3923611111111111</v>
      </c>
      <c r="C5" s="83" t="s">
        <v>210</v>
      </c>
      <c r="D5" s="21" t="s">
        <v>237</v>
      </c>
      <c r="E5" s="21" t="s">
        <v>252</v>
      </c>
      <c r="F5" s="21" t="s">
        <v>267</v>
      </c>
      <c r="G5" s="22" t="s">
        <v>292</v>
      </c>
      <c r="H5" s="22" t="s">
        <v>282</v>
      </c>
      <c r="K5" s="11"/>
      <c r="L5" s="11"/>
      <c r="M5" s="11"/>
      <c r="N5" s="11"/>
      <c r="O5" s="11"/>
      <c r="P5" s="11"/>
      <c r="Q5" s="11"/>
    </row>
    <row r="6" spans="1:17" ht="16.5" customHeight="1">
      <c r="A6" s="52">
        <v>3</v>
      </c>
      <c r="B6" s="78">
        <v>0.40972222222222227</v>
      </c>
      <c r="C6" s="83" t="s">
        <v>211</v>
      </c>
      <c r="D6" s="21" t="s">
        <v>238</v>
      </c>
      <c r="E6" s="21" t="s">
        <v>253</v>
      </c>
      <c r="F6" s="21" t="s">
        <v>268</v>
      </c>
      <c r="G6" s="22" t="s">
        <v>293</v>
      </c>
      <c r="H6" s="22" t="s">
        <v>283</v>
      </c>
      <c r="K6" s="11"/>
      <c r="L6" s="11"/>
      <c r="M6" s="11"/>
      <c r="N6" s="11"/>
      <c r="O6" s="11"/>
      <c r="P6" s="11"/>
      <c r="Q6" s="11"/>
    </row>
    <row r="7" spans="1:17" ht="16.5" customHeight="1">
      <c r="A7" s="52">
        <v>4</v>
      </c>
      <c r="B7" s="78">
        <v>0.4236111111111111</v>
      </c>
      <c r="C7" s="83" t="s">
        <v>209</v>
      </c>
      <c r="D7" s="21" t="s">
        <v>236</v>
      </c>
      <c r="E7" s="21" t="s">
        <v>254</v>
      </c>
      <c r="F7" s="21" t="s">
        <v>269</v>
      </c>
      <c r="G7" s="22"/>
      <c r="H7" s="22"/>
      <c r="K7" s="11"/>
      <c r="L7" s="11"/>
      <c r="M7" s="11"/>
      <c r="N7" s="11"/>
      <c r="O7" s="11"/>
      <c r="P7" s="11"/>
      <c r="Q7" s="11"/>
    </row>
    <row r="8" spans="1:17" ht="16.5" customHeight="1">
      <c r="A8" s="52">
        <v>5</v>
      </c>
      <c r="B8" s="78">
        <v>0.4375</v>
      </c>
      <c r="C8" s="6" t="s">
        <v>213</v>
      </c>
      <c r="D8" s="3" t="s">
        <v>240</v>
      </c>
      <c r="E8" s="3" t="s">
        <v>255</v>
      </c>
      <c r="F8" s="3" t="s">
        <v>270</v>
      </c>
      <c r="G8" s="22" t="s">
        <v>294</v>
      </c>
      <c r="H8" s="22" t="s">
        <v>284</v>
      </c>
      <c r="K8" s="11"/>
      <c r="L8" s="11"/>
      <c r="M8" s="11"/>
      <c r="N8" s="11"/>
      <c r="O8" s="11"/>
      <c r="P8" s="11"/>
      <c r="Q8" s="11"/>
    </row>
    <row r="9" spans="1:17" ht="16.5" customHeight="1">
      <c r="A9" s="52">
        <v>6</v>
      </c>
      <c r="B9" s="78">
        <v>0.4513888888888889</v>
      </c>
      <c r="C9" s="6" t="s">
        <v>214</v>
      </c>
      <c r="D9" s="3" t="s">
        <v>241</v>
      </c>
      <c r="E9" s="3" t="s">
        <v>256</v>
      </c>
      <c r="F9" s="3" t="s">
        <v>271</v>
      </c>
      <c r="G9" s="22" t="s">
        <v>295</v>
      </c>
      <c r="H9" s="22" t="s">
        <v>285</v>
      </c>
      <c r="K9" s="11"/>
      <c r="L9" s="11"/>
      <c r="M9" s="11"/>
      <c r="N9" s="11"/>
      <c r="O9" s="11"/>
      <c r="P9" s="11"/>
      <c r="Q9" s="11"/>
    </row>
    <row r="10" spans="1:17" ht="16.5" customHeight="1">
      <c r="A10" s="52">
        <v>7</v>
      </c>
      <c r="B10" s="78">
        <v>0.46527777777777773</v>
      </c>
      <c r="C10" s="6" t="s">
        <v>215</v>
      </c>
      <c r="D10" s="3" t="s">
        <v>242</v>
      </c>
      <c r="E10" s="3" t="s">
        <v>257</v>
      </c>
      <c r="F10" s="3" t="s">
        <v>272</v>
      </c>
      <c r="G10" s="3"/>
      <c r="H10" s="22"/>
      <c r="K10" s="56"/>
      <c r="L10" s="56"/>
      <c r="M10" s="56"/>
      <c r="N10" s="56"/>
      <c r="O10" s="56"/>
      <c r="P10" s="56"/>
      <c r="Q10" s="11"/>
    </row>
    <row r="11" spans="1:17" ht="16.5" customHeight="1" thickBot="1">
      <c r="A11" s="52">
        <v>8</v>
      </c>
      <c r="B11" s="79">
        <v>0.4791666666666667</v>
      </c>
      <c r="C11" s="16" t="s">
        <v>216</v>
      </c>
      <c r="D11" s="17" t="s">
        <v>243</v>
      </c>
      <c r="E11" s="17" t="s">
        <v>258</v>
      </c>
      <c r="F11" s="17" t="s">
        <v>273</v>
      </c>
      <c r="G11" s="17"/>
      <c r="H11" s="75"/>
      <c r="K11" s="11"/>
      <c r="L11" s="11"/>
      <c r="M11" s="11"/>
      <c r="N11" s="56"/>
      <c r="O11" s="56"/>
      <c r="P11" s="56"/>
      <c r="Q11" s="11"/>
    </row>
    <row r="12" spans="1:17" ht="16.5" customHeight="1">
      <c r="A12" s="52">
        <v>9</v>
      </c>
      <c r="B12" s="85">
        <v>0.5</v>
      </c>
      <c r="C12" s="65" t="s">
        <v>13</v>
      </c>
      <c r="D12" s="5" t="s">
        <v>23</v>
      </c>
      <c r="E12" s="5" t="s">
        <v>28</v>
      </c>
      <c r="F12" s="5" t="s">
        <v>33</v>
      </c>
      <c r="G12" s="5" t="s">
        <v>329</v>
      </c>
      <c r="H12" s="14" t="s">
        <v>92</v>
      </c>
      <c r="K12" s="11"/>
      <c r="L12" s="11"/>
      <c r="M12" s="11"/>
      <c r="N12" s="56"/>
      <c r="O12" s="56"/>
      <c r="P12" s="56"/>
      <c r="Q12" s="11"/>
    </row>
    <row r="13" spans="1:17" ht="16.5" customHeight="1">
      <c r="A13" s="52">
        <v>10</v>
      </c>
      <c r="B13" s="78">
        <v>0.5208333333333334</v>
      </c>
      <c r="C13" s="63" t="s">
        <v>14</v>
      </c>
      <c r="D13" s="3" t="s">
        <v>24</v>
      </c>
      <c r="E13" s="3" t="s">
        <v>29</v>
      </c>
      <c r="F13" s="3" t="s">
        <v>34</v>
      </c>
      <c r="G13" s="3" t="s">
        <v>88</v>
      </c>
      <c r="H13" s="15" t="s">
        <v>93</v>
      </c>
      <c r="K13" s="11"/>
      <c r="L13" s="11"/>
      <c r="M13" s="11"/>
      <c r="N13" s="56"/>
      <c r="O13" s="56"/>
      <c r="P13" s="56"/>
      <c r="Q13" s="11"/>
    </row>
    <row r="14" spans="1:17" ht="16.5" customHeight="1">
      <c r="A14" s="52">
        <v>11</v>
      </c>
      <c r="B14" s="78">
        <v>0.5416666666666666</v>
      </c>
      <c r="C14" s="63" t="s">
        <v>15</v>
      </c>
      <c r="D14" s="3" t="s">
        <v>25</v>
      </c>
      <c r="E14" s="3" t="s">
        <v>30</v>
      </c>
      <c r="F14" s="3" t="s">
        <v>35</v>
      </c>
      <c r="G14" s="3" t="s">
        <v>89</v>
      </c>
      <c r="H14" s="15" t="s">
        <v>94</v>
      </c>
      <c r="K14" s="11"/>
      <c r="L14" s="11"/>
      <c r="M14" s="11"/>
      <c r="N14" s="56"/>
      <c r="O14" s="56"/>
      <c r="P14" s="56"/>
      <c r="Q14" s="11"/>
    </row>
    <row r="15" spans="1:17" ht="16.5" customHeight="1">
      <c r="A15" s="52">
        <v>12</v>
      </c>
      <c r="B15" s="78">
        <v>0.5590277777777778</v>
      </c>
      <c r="C15" s="63" t="s">
        <v>16</v>
      </c>
      <c r="D15" s="3" t="s">
        <v>26</v>
      </c>
      <c r="E15" s="3" t="s">
        <v>31</v>
      </c>
      <c r="F15" s="3" t="s">
        <v>36</v>
      </c>
      <c r="G15" s="3" t="s">
        <v>90</v>
      </c>
      <c r="H15" s="15" t="s">
        <v>95</v>
      </c>
      <c r="K15" s="11"/>
      <c r="L15" s="11"/>
      <c r="M15" s="11"/>
      <c r="N15" s="11"/>
      <c r="O15" s="11"/>
      <c r="P15" s="11"/>
      <c r="Q15" s="11"/>
    </row>
    <row r="16" spans="1:17" ht="16.5" customHeight="1" thickBot="1">
      <c r="A16" s="52">
        <v>13</v>
      </c>
      <c r="B16" s="79">
        <v>0.576388888888889</v>
      </c>
      <c r="C16" s="76" t="s">
        <v>17</v>
      </c>
      <c r="D16" s="17" t="s">
        <v>27</v>
      </c>
      <c r="E16" s="17" t="s">
        <v>32</v>
      </c>
      <c r="F16" s="17" t="s">
        <v>37</v>
      </c>
      <c r="G16" s="17" t="s">
        <v>91</v>
      </c>
      <c r="H16" s="69" t="s">
        <v>96</v>
      </c>
      <c r="K16" s="64"/>
      <c r="L16" s="11"/>
      <c r="M16" s="11"/>
      <c r="N16" s="11"/>
      <c r="O16" s="11"/>
      <c r="P16" s="11"/>
      <c r="Q16" s="11"/>
    </row>
    <row r="17" spans="1:17" ht="16.5" customHeight="1">
      <c r="A17" s="52">
        <v>14</v>
      </c>
      <c r="B17" s="84">
        <v>0.5972222222222222</v>
      </c>
      <c r="C17" s="49" t="s">
        <v>193</v>
      </c>
      <c r="D17" s="23" t="s">
        <v>194</v>
      </c>
      <c r="E17" s="23" t="s">
        <v>195</v>
      </c>
      <c r="F17" s="23" t="s">
        <v>296</v>
      </c>
      <c r="G17" s="23" t="s">
        <v>330</v>
      </c>
      <c r="H17" s="24" t="s">
        <v>196</v>
      </c>
      <c r="K17" s="64"/>
      <c r="L17" s="11"/>
      <c r="M17" s="11"/>
      <c r="N17" s="11"/>
      <c r="O17" s="11"/>
      <c r="P17" s="11"/>
      <c r="Q17" s="11"/>
    </row>
    <row r="18" spans="1:17" ht="16.5" customHeight="1">
      <c r="A18" s="52">
        <v>15</v>
      </c>
      <c r="B18" s="78">
        <v>0.6180555555555556</v>
      </c>
      <c r="C18" s="63" t="s">
        <v>197</v>
      </c>
      <c r="D18" s="3" t="s">
        <v>198</v>
      </c>
      <c r="E18" s="3" t="s">
        <v>199</v>
      </c>
      <c r="F18" s="3" t="s">
        <v>297</v>
      </c>
      <c r="G18" s="3" t="s">
        <v>331</v>
      </c>
      <c r="H18" s="22" t="s">
        <v>200</v>
      </c>
      <c r="K18" s="64"/>
      <c r="L18" s="11"/>
      <c r="M18" s="11"/>
      <c r="N18" s="11"/>
      <c r="O18" s="11"/>
      <c r="P18" s="11"/>
      <c r="Q18" s="11"/>
    </row>
    <row r="19" spans="1:17" ht="16.5" customHeight="1">
      <c r="A19" s="52">
        <v>16</v>
      </c>
      <c r="B19" s="78">
        <v>0.638888888888889</v>
      </c>
      <c r="C19" s="63" t="s">
        <v>201</v>
      </c>
      <c r="D19" s="3" t="s">
        <v>202</v>
      </c>
      <c r="E19" s="3" t="s">
        <v>186</v>
      </c>
      <c r="F19" s="3" t="s">
        <v>298</v>
      </c>
      <c r="G19" s="3" t="s">
        <v>332</v>
      </c>
      <c r="H19" s="22" t="s">
        <v>187</v>
      </c>
      <c r="K19" s="64"/>
      <c r="L19" s="11"/>
      <c r="M19" s="11"/>
      <c r="N19" s="11"/>
      <c r="O19" s="11"/>
      <c r="P19" s="11"/>
      <c r="Q19" s="11"/>
    </row>
    <row r="20" spans="1:17" ht="16.5" customHeight="1">
      <c r="A20" s="52">
        <v>17</v>
      </c>
      <c r="B20" s="78">
        <v>0.65625</v>
      </c>
      <c r="C20" s="63" t="s">
        <v>203</v>
      </c>
      <c r="D20" s="3" t="s">
        <v>204</v>
      </c>
      <c r="E20" s="3" t="s">
        <v>205</v>
      </c>
      <c r="F20" s="3" t="s">
        <v>299</v>
      </c>
      <c r="G20" s="3" t="s">
        <v>333</v>
      </c>
      <c r="H20" s="22" t="s">
        <v>206</v>
      </c>
      <c r="K20" s="64"/>
      <c r="L20" s="11"/>
      <c r="M20" s="11"/>
      <c r="N20" s="11"/>
      <c r="O20" s="11"/>
      <c r="P20" s="11"/>
      <c r="Q20" s="11"/>
    </row>
    <row r="21" spans="1:17" ht="16.5" customHeight="1" thickBot="1">
      <c r="A21" s="55">
        <v>18</v>
      </c>
      <c r="B21" s="79">
        <v>0.6736111111111112</v>
      </c>
      <c r="C21" s="76" t="s">
        <v>207</v>
      </c>
      <c r="D21" s="17" t="s">
        <v>208</v>
      </c>
      <c r="E21" s="17" t="s">
        <v>188</v>
      </c>
      <c r="F21" s="17" t="s">
        <v>300</v>
      </c>
      <c r="G21" s="17" t="s">
        <v>334</v>
      </c>
      <c r="H21" s="75" t="s">
        <v>189</v>
      </c>
      <c r="K21" s="64"/>
      <c r="L21" s="11"/>
      <c r="M21" s="11"/>
      <c r="N21" s="11"/>
      <c r="O21" s="11"/>
      <c r="P21" s="11"/>
      <c r="Q21" s="11"/>
    </row>
    <row r="22" spans="1:17" ht="16.5" customHeight="1">
      <c r="A22" s="11"/>
      <c r="B22" s="64"/>
      <c r="C22" s="11"/>
      <c r="D22" s="11"/>
      <c r="E22" s="11"/>
      <c r="F22" s="56"/>
      <c r="G22" s="56"/>
      <c r="H22" s="56"/>
      <c r="K22" s="64"/>
      <c r="L22" s="11"/>
      <c r="M22" s="11"/>
      <c r="N22" s="11"/>
      <c r="O22" s="11"/>
      <c r="P22" s="11"/>
      <c r="Q22" s="11"/>
    </row>
    <row r="23" spans="1:17" ht="16.5" customHeight="1">
      <c r="A23" s="11"/>
      <c r="B23" s="64"/>
      <c r="C23" s="11"/>
      <c r="D23" s="11"/>
      <c r="E23" s="11"/>
      <c r="F23" s="56"/>
      <c r="G23" s="56"/>
      <c r="H23" s="56"/>
      <c r="K23" s="64"/>
      <c r="L23" s="11"/>
      <c r="M23" s="11"/>
      <c r="N23" s="11"/>
      <c r="O23" s="11"/>
      <c r="P23" s="11"/>
      <c r="Q23" s="11"/>
    </row>
    <row r="24" spans="2:17" ht="13.5">
      <c r="B24" s="1"/>
      <c r="F24" s="42"/>
      <c r="G24" s="42"/>
      <c r="K24" s="64"/>
      <c r="L24" s="11"/>
      <c r="M24" s="11"/>
      <c r="N24" s="11"/>
      <c r="O24" s="11"/>
      <c r="P24" s="11"/>
      <c r="Q24" s="11"/>
    </row>
    <row r="25" spans="2:17" ht="18" thickBot="1">
      <c r="B25" s="216">
        <v>41861</v>
      </c>
      <c r="C25" s="217"/>
      <c r="F25" s="42"/>
      <c r="G25" s="42"/>
      <c r="K25" s="64"/>
      <c r="L25" s="11"/>
      <c r="M25" s="11"/>
      <c r="N25" s="11"/>
      <c r="O25" s="11"/>
      <c r="P25" s="11"/>
      <c r="Q25" s="11"/>
    </row>
    <row r="26" spans="1:17" ht="15" customHeight="1" thickBot="1">
      <c r="A26" s="77"/>
      <c r="B26" s="99" t="s">
        <v>7</v>
      </c>
      <c r="C26" s="73" t="s">
        <v>0</v>
      </c>
      <c r="D26" s="71" t="s">
        <v>1</v>
      </c>
      <c r="E26" s="71" t="s">
        <v>2</v>
      </c>
      <c r="F26" s="97" t="s">
        <v>3</v>
      </c>
      <c r="G26" s="97" t="s">
        <v>4</v>
      </c>
      <c r="H26" s="72" t="s">
        <v>5</v>
      </c>
      <c r="K26" s="64"/>
      <c r="L26" s="11"/>
      <c r="M26" s="11"/>
      <c r="N26" s="11"/>
      <c r="O26" s="11"/>
      <c r="P26" s="11"/>
      <c r="Q26" s="11"/>
    </row>
    <row r="27" spans="1:17" ht="16.5" customHeight="1">
      <c r="A27" s="95">
        <v>1</v>
      </c>
      <c r="B27" s="84">
        <v>0.375</v>
      </c>
      <c r="C27" s="49" t="s">
        <v>229</v>
      </c>
      <c r="D27" s="23" t="s">
        <v>244</v>
      </c>
      <c r="E27" s="23" t="s">
        <v>259</v>
      </c>
      <c r="F27" s="23" t="s">
        <v>274</v>
      </c>
      <c r="G27" s="23" t="s">
        <v>301</v>
      </c>
      <c r="H27" s="24" t="s">
        <v>286</v>
      </c>
      <c r="K27" s="11"/>
      <c r="L27" s="11"/>
      <c r="M27" s="11"/>
      <c r="N27" s="56"/>
      <c r="O27" s="56"/>
      <c r="P27" s="11"/>
      <c r="Q27" s="11"/>
    </row>
    <row r="28" spans="1:17" ht="16.5" customHeight="1">
      <c r="A28" s="95">
        <v>2</v>
      </c>
      <c r="B28" s="78">
        <v>0.3923611111111111</v>
      </c>
      <c r="C28" s="50" t="s">
        <v>230</v>
      </c>
      <c r="D28" s="21" t="s">
        <v>245</v>
      </c>
      <c r="E28" s="21" t="s">
        <v>260</v>
      </c>
      <c r="F28" s="21" t="s">
        <v>275</v>
      </c>
      <c r="G28" s="21" t="s">
        <v>302</v>
      </c>
      <c r="H28" s="22" t="s">
        <v>287</v>
      </c>
      <c r="K28" s="11"/>
      <c r="L28" s="11"/>
      <c r="M28" s="11"/>
      <c r="N28" s="56"/>
      <c r="O28" s="56"/>
      <c r="P28" s="11"/>
      <c r="Q28" s="11"/>
    </row>
    <row r="29" spans="1:17" ht="16.5" customHeight="1">
      <c r="A29" s="95">
        <v>3</v>
      </c>
      <c r="B29" s="78">
        <v>0.40972222222222227</v>
      </c>
      <c r="C29" s="50" t="s">
        <v>231</v>
      </c>
      <c r="D29" s="21" t="s">
        <v>246</v>
      </c>
      <c r="E29" s="21" t="s">
        <v>261</v>
      </c>
      <c r="F29" s="21" t="s">
        <v>276</v>
      </c>
      <c r="G29" s="21" t="s">
        <v>303</v>
      </c>
      <c r="H29" s="22" t="s">
        <v>288</v>
      </c>
      <c r="K29" s="11"/>
      <c r="L29" s="11"/>
      <c r="M29" s="11"/>
      <c r="N29" s="56"/>
      <c r="O29" s="56"/>
      <c r="P29" s="11"/>
      <c r="Q29" s="11"/>
    </row>
    <row r="30" spans="1:17" ht="16.5" customHeight="1">
      <c r="A30" s="95">
        <v>4</v>
      </c>
      <c r="B30" s="78">
        <v>0.4236111111111111</v>
      </c>
      <c r="C30" s="50" t="s">
        <v>232</v>
      </c>
      <c r="D30" s="91" t="s">
        <v>247</v>
      </c>
      <c r="E30" s="91" t="s">
        <v>262</v>
      </c>
      <c r="F30" s="91" t="s">
        <v>277</v>
      </c>
      <c r="G30" s="91"/>
      <c r="H30" s="92"/>
      <c r="K30" s="11"/>
      <c r="L30" s="11"/>
      <c r="M30" s="11"/>
      <c r="N30" s="56"/>
      <c r="O30" s="56"/>
      <c r="P30" s="86"/>
      <c r="Q30" s="11"/>
    </row>
    <row r="31" spans="1:17" ht="16.5" customHeight="1">
      <c r="A31" s="95">
        <v>5</v>
      </c>
      <c r="B31" s="78">
        <v>0.4375</v>
      </c>
      <c r="C31" s="63" t="s">
        <v>233</v>
      </c>
      <c r="D31" s="3" t="s">
        <v>248</v>
      </c>
      <c r="E31" s="3" t="s">
        <v>263</v>
      </c>
      <c r="F31" s="3" t="s">
        <v>278</v>
      </c>
      <c r="G31" s="3" t="s">
        <v>304</v>
      </c>
      <c r="H31" s="46" t="s">
        <v>289</v>
      </c>
      <c r="K31" s="11"/>
      <c r="L31" s="11"/>
      <c r="M31" s="11"/>
      <c r="N31" s="56"/>
      <c r="O31" s="56"/>
      <c r="P31" s="86"/>
      <c r="Q31" s="11"/>
    </row>
    <row r="32" spans="1:17" ht="16.5" customHeight="1">
      <c r="A32" s="95">
        <v>6</v>
      </c>
      <c r="B32" s="78">
        <v>0.4513888888888889</v>
      </c>
      <c r="C32" s="63" t="s">
        <v>234</v>
      </c>
      <c r="D32" s="3" t="s">
        <v>249</v>
      </c>
      <c r="E32" s="3" t="s">
        <v>264</v>
      </c>
      <c r="F32" s="3" t="s">
        <v>279</v>
      </c>
      <c r="G32" s="3" t="s">
        <v>305</v>
      </c>
      <c r="H32" s="46" t="s">
        <v>290</v>
      </c>
      <c r="K32" s="64"/>
      <c r="L32" s="11"/>
      <c r="M32" s="11"/>
      <c r="N32" s="11"/>
      <c r="O32" s="11"/>
      <c r="P32" s="11"/>
      <c r="Q32" s="11"/>
    </row>
    <row r="33" spans="1:17" ht="16.5" customHeight="1" thickBot="1">
      <c r="A33" s="95">
        <v>7</v>
      </c>
      <c r="B33" s="78">
        <v>0.46527777777777773</v>
      </c>
      <c r="C33" s="66" t="s">
        <v>235</v>
      </c>
      <c r="D33" s="7" t="s">
        <v>250</v>
      </c>
      <c r="E33" s="7" t="s">
        <v>265</v>
      </c>
      <c r="F33" s="7" t="s">
        <v>280</v>
      </c>
      <c r="G33" s="7"/>
      <c r="H33" s="67"/>
      <c r="K33" s="64"/>
      <c r="L33" s="11"/>
      <c r="M33" s="11"/>
      <c r="N33" s="11"/>
      <c r="O33" s="11"/>
      <c r="P33" s="11"/>
      <c r="Q33" s="11"/>
    </row>
    <row r="34" spans="1:17" ht="16.5" customHeight="1">
      <c r="A34" s="95">
        <v>8</v>
      </c>
      <c r="B34" s="78">
        <v>0.4826388888888889</v>
      </c>
      <c r="C34" s="4" t="s">
        <v>18</v>
      </c>
      <c r="D34" s="5" t="s">
        <v>38</v>
      </c>
      <c r="E34" s="5" t="s">
        <v>43</v>
      </c>
      <c r="F34" s="43" t="s">
        <v>48</v>
      </c>
      <c r="G34" s="43" t="s">
        <v>97</v>
      </c>
      <c r="H34" s="14" t="s">
        <v>102</v>
      </c>
      <c r="K34" s="11"/>
      <c r="L34" s="11"/>
      <c r="M34" s="11"/>
      <c r="N34" s="11"/>
      <c r="O34" s="11"/>
      <c r="P34" s="11"/>
      <c r="Q34" s="11"/>
    </row>
    <row r="35" spans="1:16" ht="16.5" customHeight="1">
      <c r="A35" s="95">
        <v>9</v>
      </c>
      <c r="B35" s="78">
        <v>0.5034722222222222</v>
      </c>
      <c r="C35" s="6" t="s">
        <v>19</v>
      </c>
      <c r="D35" s="3" t="s">
        <v>39</v>
      </c>
      <c r="E35" s="3" t="s">
        <v>44</v>
      </c>
      <c r="F35" s="21" t="s">
        <v>49</v>
      </c>
      <c r="G35" s="21" t="s">
        <v>98</v>
      </c>
      <c r="H35" s="15" t="s">
        <v>103</v>
      </c>
      <c r="K35" s="87"/>
      <c r="L35" s="87"/>
      <c r="M35" s="87"/>
      <c r="N35" s="88"/>
      <c r="O35" s="88"/>
      <c r="P35" s="87"/>
    </row>
    <row r="36" spans="1:16" ht="16.5" customHeight="1">
      <c r="A36" s="95">
        <v>10</v>
      </c>
      <c r="B36" s="78">
        <v>0.5243055555555556</v>
      </c>
      <c r="C36" s="6" t="s">
        <v>20</v>
      </c>
      <c r="D36" s="3" t="s">
        <v>40</v>
      </c>
      <c r="E36" s="3" t="s">
        <v>45</v>
      </c>
      <c r="F36" s="21" t="s">
        <v>50</v>
      </c>
      <c r="G36" s="21" t="s">
        <v>99</v>
      </c>
      <c r="H36" s="15" t="s">
        <v>104</v>
      </c>
      <c r="K36" s="11"/>
      <c r="L36" s="11"/>
      <c r="M36" s="11"/>
      <c r="N36" s="11"/>
      <c r="O36" s="56"/>
      <c r="P36" s="56"/>
    </row>
    <row r="37" spans="1:16" ht="16.5" customHeight="1">
      <c r="A37" s="95">
        <v>11</v>
      </c>
      <c r="B37" s="78">
        <v>0.5416666666666666</v>
      </c>
      <c r="C37" s="6" t="s">
        <v>21</v>
      </c>
      <c r="D37" s="3" t="s">
        <v>41</v>
      </c>
      <c r="E37" s="3" t="s">
        <v>46</v>
      </c>
      <c r="F37" s="21" t="s">
        <v>51</v>
      </c>
      <c r="G37" s="21" t="s">
        <v>100</v>
      </c>
      <c r="H37" s="46" t="s">
        <v>105</v>
      </c>
      <c r="K37" s="11"/>
      <c r="L37" s="11"/>
      <c r="M37" s="11"/>
      <c r="N37" s="11"/>
      <c r="O37" s="56"/>
      <c r="P37" s="56"/>
    </row>
    <row r="38" spans="1:16" ht="16.5" customHeight="1" thickBot="1">
      <c r="A38" s="95">
        <v>12</v>
      </c>
      <c r="B38" s="78">
        <v>0.5590277777777778</v>
      </c>
      <c r="C38" s="16" t="s">
        <v>22</v>
      </c>
      <c r="D38" s="17" t="s">
        <v>42</v>
      </c>
      <c r="E38" s="17" t="s">
        <v>47</v>
      </c>
      <c r="F38" s="68" t="s">
        <v>52</v>
      </c>
      <c r="G38" s="68" t="s">
        <v>101</v>
      </c>
      <c r="H38" s="62" t="s">
        <v>106</v>
      </c>
      <c r="K38" s="11"/>
      <c r="L38" s="11"/>
      <c r="M38" s="11"/>
      <c r="N38" s="11"/>
      <c r="O38" s="56"/>
      <c r="P38" s="11"/>
    </row>
    <row r="39" spans="1:16" ht="16.5" customHeight="1">
      <c r="A39" s="95">
        <v>13</v>
      </c>
      <c r="B39" s="78">
        <v>0.579861111111111</v>
      </c>
      <c r="C39" s="100" t="s">
        <v>217</v>
      </c>
      <c r="D39" s="101" t="s">
        <v>218</v>
      </c>
      <c r="E39" s="101" t="s">
        <v>83</v>
      </c>
      <c r="F39" s="101" t="s">
        <v>306</v>
      </c>
      <c r="G39" s="101" t="s">
        <v>335</v>
      </c>
      <c r="H39" s="102" t="s">
        <v>219</v>
      </c>
      <c r="K39" s="89"/>
      <c r="L39" s="89"/>
      <c r="M39" s="90"/>
      <c r="N39" s="90"/>
      <c r="O39" s="88"/>
      <c r="P39" s="86"/>
    </row>
    <row r="40" spans="1:8" ht="16.5" customHeight="1">
      <c r="A40" s="95">
        <v>14</v>
      </c>
      <c r="B40" s="78">
        <v>0.6006944444444444</v>
      </c>
      <c r="C40" s="63" t="s">
        <v>220</v>
      </c>
      <c r="D40" s="3" t="s">
        <v>221</v>
      </c>
      <c r="E40" s="3" t="s">
        <v>84</v>
      </c>
      <c r="F40" s="3" t="s">
        <v>307</v>
      </c>
      <c r="G40" s="3" t="s">
        <v>336</v>
      </c>
      <c r="H40" s="22" t="s">
        <v>222</v>
      </c>
    </row>
    <row r="41" spans="1:8" ht="16.5" customHeight="1">
      <c r="A41" s="95">
        <v>15</v>
      </c>
      <c r="B41" s="78">
        <v>0.6215277777777778</v>
      </c>
      <c r="C41" s="63" t="s">
        <v>223</v>
      </c>
      <c r="D41" s="3" t="s">
        <v>224</v>
      </c>
      <c r="E41" s="3" t="s">
        <v>85</v>
      </c>
      <c r="F41" s="3" t="s">
        <v>308</v>
      </c>
      <c r="G41" s="3" t="s">
        <v>337</v>
      </c>
      <c r="H41" s="22" t="s">
        <v>190</v>
      </c>
    </row>
    <row r="42" spans="1:8" ht="16.5" customHeight="1">
      <c r="A42" s="95">
        <v>16</v>
      </c>
      <c r="B42" s="78">
        <v>0.638888888888889</v>
      </c>
      <c r="C42" s="63" t="s">
        <v>225</v>
      </c>
      <c r="D42" s="3" t="s">
        <v>226</v>
      </c>
      <c r="E42" s="3" t="s">
        <v>86</v>
      </c>
      <c r="F42" s="3" t="s">
        <v>309</v>
      </c>
      <c r="G42" s="3" t="s">
        <v>338</v>
      </c>
      <c r="H42" s="15" t="s">
        <v>191</v>
      </c>
    </row>
    <row r="43" spans="1:8" ht="16.5" customHeight="1" thickBot="1">
      <c r="A43" s="96">
        <v>17</v>
      </c>
      <c r="B43" s="79">
        <v>0.65625</v>
      </c>
      <c r="C43" s="98" t="s">
        <v>227</v>
      </c>
      <c r="D43" s="93" t="s">
        <v>228</v>
      </c>
      <c r="E43" s="94" t="s">
        <v>87</v>
      </c>
      <c r="F43" s="103" t="s">
        <v>310</v>
      </c>
      <c r="G43" s="103" t="s">
        <v>339</v>
      </c>
      <c r="H43" s="62" t="s">
        <v>192</v>
      </c>
    </row>
    <row r="44" ht="13.5">
      <c r="B44" s="64"/>
    </row>
    <row r="45" spans="2:3" ht="18" thickBot="1">
      <c r="B45" s="216">
        <v>41862</v>
      </c>
      <c r="C45" s="217"/>
    </row>
    <row r="46" spans="1:8" ht="15" customHeight="1" thickBot="1">
      <c r="A46" s="20"/>
      <c r="B46" s="218" t="s">
        <v>12</v>
      </c>
      <c r="C46" s="219"/>
      <c r="D46" s="73" t="s">
        <v>8</v>
      </c>
      <c r="E46" s="71" t="s">
        <v>9</v>
      </c>
      <c r="F46" s="71" t="s">
        <v>2</v>
      </c>
      <c r="G46" s="72" t="s">
        <v>3</v>
      </c>
      <c r="H46" s="11"/>
    </row>
    <row r="47" spans="1:8" ht="16.5" customHeight="1">
      <c r="A47" s="51">
        <v>1</v>
      </c>
      <c r="B47" s="220">
        <v>0.3958333333333333</v>
      </c>
      <c r="C47" s="221"/>
      <c r="D47" s="45">
        <v>1</v>
      </c>
      <c r="E47" s="8">
        <v>2</v>
      </c>
      <c r="F47" s="8">
        <v>3</v>
      </c>
      <c r="G47" s="70">
        <v>4</v>
      </c>
      <c r="H47" s="11"/>
    </row>
    <row r="48" spans="1:8" ht="16.5" customHeight="1">
      <c r="A48" s="52">
        <v>2</v>
      </c>
      <c r="B48" s="222">
        <v>0.4166666666666667</v>
      </c>
      <c r="C48" s="223"/>
      <c r="D48" s="50" t="s">
        <v>61</v>
      </c>
      <c r="E48" s="21" t="s">
        <v>62</v>
      </c>
      <c r="F48" s="21"/>
      <c r="G48" s="22"/>
      <c r="H48" s="11"/>
    </row>
    <row r="49" spans="1:8" ht="16.5" customHeight="1">
      <c r="A49" s="53">
        <v>3</v>
      </c>
      <c r="B49" s="222">
        <v>0.4375</v>
      </c>
      <c r="C49" s="223"/>
      <c r="D49" s="50">
        <v>5</v>
      </c>
      <c r="E49" s="21">
        <v>6</v>
      </c>
      <c r="F49" s="21">
        <v>7</v>
      </c>
      <c r="G49" s="22">
        <v>8</v>
      </c>
      <c r="H49" s="11"/>
    </row>
    <row r="50" spans="1:8" ht="16.5" customHeight="1">
      <c r="A50" s="52">
        <v>4</v>
      </c>
      <c r="B50" s="222">
        <v>0.4583333333333333</v>
      </c>
      <c r="C50" s="223"/>
      <c r="D50" s="50" t="s">
        <v>80</v>
      </c>
      <c r="E50" s="21" t="s">
        <v>81</v>
      </c>
      <c r="F50" s="21"/>
      <c r="G50" s="22"/>
      <c r="H50" s="11"/>
    </row>
    <row r="51" spans="1:8" ht="16.5" customHeight="1">
      <c r="A51" s="53">
        <v>5</v>
      </c>
      <c r="B51" s="222">
        <v>0.4791666666666667</v>
      </c>
      <c r="C51" s="223"/>
      <c r="D51" s="50">
        <v>9</v>
      </c>
      <c r="E51" s="21">
        <v>10</v>
      </c>
      <c r="F51" s="3"/>
      <c r="G51" s="15"/>
      <c r="H51" s="11"/>
    </row>
    <row r="52" spans="1:8" ht="16.5" customHeight="1">
      <c r="A52" s="52">
        <v>6</v>
      </c>
      <c r="B52" s="222">
        <v>0.5208333333333334</v>
      </c>
      <c r="C52" s="223"/>
      <c r="D52" s="50" t="s">
        <v>63</v>
      </c>
      <c r="E52" s="21" t="s">
        <v>64</v>
      </c>
      <c r="F52" s="3"/>
      <c r="G52" s="15"/>
      <c r="H52" s="11"/>
    </row>
    <row r="53" spans="1:8" ht="16.5" customHeight="1">
      <c r="A53" s="54">
        <v>7</v>
      </c>
      <c r="B53" s="222">
        <v>0.5625</v>
      </c>
      <c r="C53" s="223"/>
      <c r="D53" s="50">
        <v>11</v>
      </c>
      <c r="E53" s="21">
        <v>12</v>
      </c>
      <c r="F53" s="3"/>
      <c r="G53" s="15"/>
      <c r="H53" s="11"/>
    </row>
    <row r="54" spans="1:8" ht="16.5" customHeight="1">
      <c r="A54" s="54">
        <v>8</v>
      </c>
      <c r="B54" s="222"/>
      <c r="C54" s="223"/>
      <c r="D54" s="50"/>
      <c r="E54" s="21"/>
      <c r="F54" s="3"/>
      <c r="G54" s="15"/>
      <c r="H54" s="11"/>
    </row>
    <row r="55" spans="1:8" ht="16.5" customHeight="1" thickBot="1">
      <c r="A55" s="55">
        <v>9</v>
      </c>
      <c r="B55" s="224"/>
      <c r="C55" s="225"/>
      <c r="D55" s="74"/>
      <c r="E55" s="68"/>
      <c r="F55" s="17"/>
      <c r="G55" s="69"/>
      <c r="H55" s="11"/>
    </row>
  </sheetData>
  <sheetProtection/>
  <mergeCells count="13">
    <mergeCell ref="B55:C55"/>
    <mergeCell ref="B49:C4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25:C25"/>
    <mergeCell ref="B2:C2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&amp;C&amp;"ＭＳ Ｐゴシック,太字"&amp;16競技日程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埼玉県高体連ハンドボール専門部</dc:creator>
  <cp:keywords/>
  <dc:description/>
  <cp:lastModifiedBy>saitama_handball_002</cp:lastModifiedBy>
  <cp:lastPrinted>2015-06-12T00:43:08Z</cp:lastPrinted>
  <dcterms:created xsi:type="dcterms:W3CDTF">2009-01-06T05:36:38Z</dcterms:created>
  <dcterms:modified xsi:type="dcterms:W3CDTF">2015-08-12T06:49:20Z</dcterms:modified>
  <cp:category/>
  <cp:version/>
  <cp:contentType/>
  <cp:contentStatus/>
</cp:coreProperties>
</file>